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CH10071\Desktop\"/>
    </mc:Choice>
  </mc:AlternateContent>
  <workbookProtection workbookAlgorithmName="SHA-512" workbookHashValue="OILgByn/AqTk/Zy/D6QCfQS/Iu3jlgzEIfF5QvllCeX16d52WBGpfHiU71g63mV9Xeu4lzpeie6MUVdACkuirA==" workbookSaltValue="M1vIXY6wv09Xm0BVCwHnJw==" workbookSpinCount="100000" lockStructure="1"/>
  <bookViews>
    <workbookView xWindow="2900" yWindow="780" windowWidth="12440" windowHeight="8720"/>
  </bookViews>
  <sheets>
    <sheet name="基本登録" sheetId="1" r:id="rId1"/>
    <sheet name="日誌" sheetId="2" r:id="rId2"/>
    <sheet name="グラフ" sheetId="3" r:id="rId3"/>
    <sheet name="成績指標" sheetId="4" r:id="rId4"/>
  </sheets>
  <definedNames>
    <definedName name="_xlnm.Print_Area" localSheetId="2">グラフ!$A$1:$F$40</definedName>
  </definedNames>
  <calcPr calcId="152511"/>
</workbook>
</file>

<file path=xl/calcChain.xml><?xml version="1.0" encoding="utf-8"?>
<calcChain xmlns="http://schemas.openxmlformats.org/spreadsheetml/2006/main">
  <c r="B17" i="1" l="1"/>
  <c r="D2" i="1" l="1"/>
  <c r="D10" i="1"/>
  <c r="B16" i="1"/>
  <c r="B19" i="1"/>
  <c r="B20" i="1"/>
  <c r="B24" i="1" s="1"/>
  <c r="B21" i="1"/>
  <c r="B22" i="1"/>
  <c r="B23" i="1"/>
  <c r="I5" i="4"/>
  <c r="A6" i="4"/>
  <c r="I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I7" i="4"/>
  <c r="I8" i="4"/>
  <c r="J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C3" i="2"/>
  <c r="C4" i="2"/>
  <c r="L4" i="2"/>
  <c r="C5" i="2"/>
  <c r="L5" i="2"/>
  <c r="C6" i="2"/>
  <c r="L6" i="2"/>
  <c r="C7" i="2"/>
  <c r="L7" i="2"/>
  <c r="C11" i="2"/>
  <c r="E11" i="2"/>
  <c r="F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C12" i="2"/>
  <c r="F12" i="2" s="1"/>
  <c r="C84" i="2"/>
  <c r="E84" i="2" s="1"/>
  <c r="F84" i="2" s="1"/>
  <c r="D84" i="2"/>
  <c r="G84" i="2"/>
  <c r="H84" i="2"/>
  <c r="I84" i="2"/>
  <c r="J84" i="2"/>
  <c r="K84" i="2"/>
  <c r="L84" i="2"/>
  <c r="N84" i="2"/>
  <c r="O84" i="2"/>
  <c r="P84" i="2"/>
  <c r="G85" i="2"/>
  <c r="H85" i="2"/>
  <c r="I85" i="2"/>
  <c r="J85" i="2"/>
  <c r="K85" i="2"/>
  <c r="L85" i="2"/>
  <c r="N85" i="2"/>
  <c r="O85" i="2"/>
  <c r="P85" i="2"/>
  <c r="G86" i="2"/>
  <c r="H86" i="2"/>
  <c r="I86" i="2"/>
  <c r="J86" i="2"/>
  <c r="K86" i="2"/>
  <c r="L86" i="2"/>
  <c r="N86" i="2"/>
  <c r="O86" i="2"/>
  <c r="P86" i="2"/>
  <c r="G87" i="2"/>
  <c r="H87" i="2"/>
  <c r="I87" i="2"/>
  <c r="J87" i="2"/>
  <c r="K87" i="2"/>
  <c r="L87" i="2"/>
  <c r="N87" i="2"/>
  <c r="O87" i="2"/>
  <c r="P87" i="2"/>
  <c r="G88" i="2"/>
  <c r="H88" i="2"/>
  <c r="I88" i="2"/>
  <c r="J88" i="2"/>
  <c r="K88" i="2"/>
  <c r="L88" i="2"/>
  <c r="N88" i="2"/>
  <c r="O88" i="2"/>
  <c r="P88" i="2"/>
  <c r="G89" i="2"/>
  <c r="H89" i="2"/>
  <c r="I89" i="2"/>
  <c r="J89" i="2"/>
  <c r="K89" i="2"/>
  <c r="L89" i="2"/>
  <c r="N89" i="2"/>
  <c r="O89" i="2"/>
  <c r="P89" i="2"/>
  <c r="G90" i="2"/>
  <c r="H90" i="2"/>
  <c r="I90" i="2"/>
  <c r="J90" i="2"/>
  <c r="K90" i="2"/>
  <c r="L90" i="2"/>
  <c r="N90" i="2"/>
  <c r="O90" i="2"/>
  <c r="P90" i="2"/>
  <c r="G91" i="2"/>
  <c r="H91" i="2"/>
  <c r="I91" i="2"/>
  <c r="J91" i="2"/>
  <c r="K91" i="2"/>
  <c r="L91" i="2"/>
  <c r="N91" i="2"/>
  <c r="O91" i="2"/>
  <c r="P91" i="2"/>
  <c r="G92" i="2"/>
  <c r="H92" i="2"/>
  <c r="I92" i="2"/>
  <c r="J92" i="2"/>
  <c r="K92" i="2"/>
  <c r="L92" i="2"/>
  <c r="N92" i="2"/>
  <c r="O92" i="2"/>
  <c r="P92" i="2"/>
  <c r="G93" i="2"/>
  <c r="H93" i="2"/>
  <c r="I93" i="2"/>
  <c r="J93" i="2"/>
  <c r="K93" i="2"/>
  <c r="L93" i="2"/>
  <c r="N93" i="2"/>
  <c r="O93" i="2"/>
  <c r="P93" i="2"/>
  <c r="G94" i="2"/>
  <c r="H94" i="2"/>
  <c r="I94" i="2"/>
  <c r="J94" i="2"/>
  <c r="K94" i="2"/>
  <c r="L94" i="2"/>
  <c r="N94" i="2"/>
  <c r="O94" i="2"/>
  <c r="P94" i="2"/>
  <c r="E12" i="2" l="1"/>
  <c r="C13" i="2"/>
  <c r="B25" i="1"/>
  <c r="E13" i="2" l="1"/>
  <c r="F13" i="2"/>
  <c r="C14" i="2"/>
  <c r="F14" i="2" l="1"/>
  <c r="C15" i="2"/>
  <c r="E14" i="2"/>
  <c r="E15" i="2" l="1"/>
  <c r="F15" i="2"/>
  <c r="C16" i="2"/>
  <c r="F16" i="2" l="1"/>
  <c r="C17" i="2"/>
  <c r="E16" i="2"/>
  <c r="C18" i="2" l="1"/>
  <c r="E17" i="2"/>
  <c r="F17" i="2"/>
  <c r="F18" i="2" l="1"/>
  <c r="C19" i="2"/>
  <c r="C85" i="2"/>
  <c r="E18" i="2"/>
  <c r="D85" i="2" s="1"/>
  <c r="E85" i="2" l="1"/>
  <c r="F85" i="2" s="1"/>
  <c r="E19" i="2"/>
  <c r="F19" i="2"/>
  <c r="C20" i="2"/>
  <c r="F20" i="2" l="1"/>
  <c r="C21" i="2"/>
  <c r="E20" i="2"/>
  <c r="C22" i="2" l="1"/>
  <c r="E21" i="2"/>
  <c r="F21" i="2"/>
  <c r="F22" i="2" l="1"/>
  <c r="C23" i="2"/>
  <c r="E22" i="2"/>
  <c r="E23" i="2" l="1"/>
  <c r="F23" i="2"/>
  <c r="C24" i="2"/>
  <c r="F24" i="2" l="1"/>
  <c r="C25" i="2"/>
  <c r="E24" i="2"/>
  <c r="E25" i="2" l="1"/>
  <c r="D86" i="2" s="1"/>
  <c r="C26" i="2"/>
  <c r="F25" i="2"/>
  <c r="C86" i="2"/>
  <c r="E86" i="2" l="1"/>
  <c r="F86" i="2" s="1"/>
  <c r="F26" i="2"/>
  <c r="C27" i="2"/>
  <c r="E26" i="2"/>
  <c r="E27" i="2" l="1"/>
  <c r="F27" i="2"/>
  <c r="C28" i="2"/>
  <c r="F28" i="2" l="1"/>
  <c r="C29" i="2"/>
  <c r="E28" i="2"/>
  <c r="C30" i="2" l="1"/>
  <c r="E29" i="2"/>
  <c r="F29" i="2"/>
  <c r="F30" i="2" l="1"/>
  <c r="C31" i="2"/>
  <c r="E30" i="2"/>
  <c r="E31" i="2" l="1"/>
  <c r="F31" i="2"/>
  <c r="C32" i="2"/>
  <c r="F32" i="2" l="1"/>
  <c r="C33" i="2"/>
  <c r="C87" i="2"/>
  <c r="E32" i="2"/>
  <c r="D87" i="2" s="1"/>
  <c r="E87" i="2" l="1"/>
  <c r="F87" i="2" s="1"/>
  <c r="C34" i="2"/>
  <c r="E33" i="2"/>
  <c r="F33" i="2"/>
  <c r="F34" i="2" l="1"/>
  <c r="C35" i="2"/>
  <c r="E34" i="2"/>
  <c r="E35" i="2" l="1"/>
  <c r="F35" i="2"/>
  <c r="C36" i="2"/>
  <c r="F36" i="2" l="1"/>
  <c r="C37" i="2"/>
  <c r="E36" i="2"/>
  <c r="C38" i="2" l="1"/>
  <c r="E37" i="2"/>
  <c r="F37" i="2"/>
  <c r="F38" i="2" l="1"/>
  <c r="C39" i="2"/>
  <c r="E38" i="2"/>
  <c r="C88" i="2" l="1"/>
  <c r="E39" i="2"/>
  <c r="D88" i="2" s="1"/>
  <c r="F39" i="2"/>
  <c r="C40" i="2"/>
  <c r="F40" i="2" l="1"/>
  <c r="C41" i="2"/>
  <c r="E40" i="2"/>
  <c r="E88" i="2"/>
  <c r="F88" i="2" s="1"/>
  <c r="E41" i="2" l="1"/>
  <c r="F41" i="2"/>
  <c r="C42" i="2"/>
  <c r="F42" i="2" l="1"/>
  <c r="C43" i="2"/>
  <c r="E42" i="2"/>
  <c r="E43" i="2" l="1"/>
  <c r="F43" i="2"/>
  <c r="C44" i="2"/>
  <c r="F44" i="2" l="1"/>
  <c r="C45" i="2"/>
  <c r="E44" i="2"/>
  <c r="E45" i="2" l="1"/>
  <c r="F45" i="2"/>
  <c r="C46" i="2"/>
  <c r="F46" i="2" l="1"/>
  <c r="C47" i="2"/>
  <c r="E46" i="2"/>
  <c r="D89" i="2" s="1"/>
  <c r="C89" i="2"/>
  <c r="E89" i="2" l="1"/>
  <c r="F89" i="2" s="1"/>
  <c r="E47" i="2"/>
  <c r="F47" i="2"/>
  <c r="C48" i="2"/>
  <c r="F48" i="2" l="1"/>
  <c r="C49" i="2"/>
  <c r="E48" i="2"/>
  <c r="E49" i="2" l="1"/>
  <c r="F49" i="2"/>
  <c r="C50" i="2"/>
  <c r="F50" i="2" l="1"/>
  <c r="C51" i="2"/>
  <c r="E50" i="2"/>
  <c r="E51" i="2" l="1"/>
  <c r="F51" i="2"/>
  <c r="C52" i="2"/>
  <c r="F52" i="2" l="1"/>
  <c r="C53" i="2"/>
  <c r="E52" i="2"/>
  <c r="E53" i="2" l="1"/>
  <c r="D90" i="2" s="1"/>
  <c r="C90" i="2"/>
  <c r="F53" i="2"/>
  <c r="C54" i="2"/>
  <c r="F54" i="2" l="1"/>
  <c r="C55" i="2"/>
  <c r="E54" i="2"/>
  <c r="E90" i="2"/>
  <c r="F90" i="2" s="1"/>
  <c r="E55" i="2" l="1"/>
  <c r="F55" i="2"/>
  <c r="C56" i="2"/>
  <c r="F56" i="2" l="1"/>
  <c r="C57" i="2"/>
  <c r="E56" i="2"/>
  <c r="E57" i="2" l="1"/>
  <c r="F57" i="2"/>
  <c r="C58" i="2"/>
  <c r="F58" i="2" l="1"/>
  <c r="C59" i="2"/>
  <c r="E58" i="2"/>
  <c r="E59" i="2" l="1"/>
  <c r="F59" i="2"/>
  <c r="C60" i="2"/>
  <c r="F60" i="2" l="1"/>
  <c r="C61" i="2"/>
  <c r="E60" i="2"/>
  <c r="D91" i="2" s="1"/>
  <c r="C91" i="2"/>
  <c r="E91" i="2" l="1"/>
  <c r="F91" i="2" s="1"/>
  <c r="E61" i="2"/>
  <c r="F61" i="2"/>
  <c r="C62" i="2"/>
  <c r="F62" i="2" l="1"/>
  <c r="C63" i="2"/>
  <c r="E62" i="2"/>
  <c r="E63" i="2" l="1"/>
  <c r="F63" i="2"/>
  <c r="C64" i="2"/>
  <c r="F64" i="2" l="1"/>
  <c r="C65" i="2"/>
  <c r="E64" i="2"/>
  <c r="E65" i="2" l="1"/>
  <c r="F65" i="2"/>
  <c r="C66" i="2"/>
  <c r="F66" i="2" l="1"/>
  <c r="C67" i="2"/>
  <c r="E66" i="2"/>
  <c r="C92" i="2" l="1"/>
  <c r="E67" i="2"/>
  <c r="D92" i="2" s="1"/>
  <c r="F67" i="2"/>
  <c r="C68" i="2"/>
  <c r="F68" i="2" l="1"/>
  <c r="C69" i="2"/>
  <c r="E68" i="2"/>
  <c r="E92" i="2"/>
  <c r="F92" i="2" s="1"/>
  <c r="E69" i="2" l="1"/>
  <c r="F69" i="2"/>
  <c r="C70" i="2"/>
  <c r="F70" i="2" l="1"/>
  <c r="C71" i="2"/>
  <c r="E70" i="2"/>
  <c r="E71" i="2" l="1"/>
  <c r="F71" i="2"/>
  <c r="C72" i="2"/>
  <c r="F72" i="2" l="1"/>
  <c r="C73" i="2"/>
  <c r="E72" i="2"/>
  <c r="E73" i="2" l="1"/>
  <c r="F73" i="2"/>
  <c r="C74" i="2"/>
  <c r="F74" i="2" l="1"/>
  <c r="C75" i="2"/>
  <c r="C93" i="2"/>
  <c r="E74" i="2"/>
  <c r="D93" i="2" s="1"/>
  <c r="E93" i="2" l="1"/>
  <c r="F93" i="2" s="1"/>
  <c r="E75" i="2"/>
  <c r="F75" i="2"/>
  <c r="C76" i="2"/>
  <c r="F76" i="2" l="1"/>
  <c r="C77" i="2"/>
  <c r="E76" i="2"/>
  <c r="E77" i="2" l="1"/>
  <c r="F77" i="2"/>
  <c r="C78" i="2"/>
  <c r="F78" i="2" l="1"/>
  <c r="C79" i="2"/>
  <c r="E78" i="2"/>
  <c r="E79" i="2" l="1"/>
  <c r="F79" i="2"/>
  <c r="C80" i="2"/>
  <c r="F80" i="2" l="1"/>
  <c r="C81" i="2"/>
  <c r="E80" i="2"/>
  <c r="E81" i="2" l="1"/>
  <c r="D94" i="2" s="1"/>
  <c r="F81" i="2"/>
  <c r="C94" i="2"/>
  <c r="E94" i="2" s="1"/>
  <c r="F94" i="2" s="1"/>
</calcChain>
</file>

<file path=xl/sharedStrings.xml><?xml version="1.0" encoding="utf-8"?>
<sst xmlns="http://schemas.openxmlformats.org/spreadsheetml/2006/main" count="106" uniqueCount="92">
  <si>
    <t>鶏群基本登録</t>
  </si>
  <si>
    <t>会社名</t>
  </si>
  <si>
    <t>ロット№</t>
  </si>
  <si>
    <t>農場名</t>
  </si>
  <si>
    <t>鶏舎番号</t>
  </si>
  <si>
    <t>建坪</t>
  </si>
  <si>
    <t>孵化場</t>
  </si>
  <si>
    <t>鶏種</t>
  </si>
  <si>
    <t>餌付　　　年</t>
  </si>
  <si>
    <t>　　　　　月</t>
  </si>
  <si>
    <t>　　　　　日</t>
  </si>
  <si>
    <t>餌付羽数</t>
  </si>
  <si>
    <t>出荷羽数</t>
  </si>
  <si>
    <t>育成率</t>
  </si>
  <si>
    <t>坪羽数</t>
  </si>
  <si>
    <t>出荷重量</t>
  </si>
  <si>
    <t>坪当重量</t>
  </si>
  <si>
    <t>平均体重</t>
  </si>
  <si>
    <t>総給餌量</t>
  </si>
  <si>
    <t>総給水量</t>
  </si>
  <si>
    <t>要求率</t>
  </si>
  <si>
    <t>日増体</t>
  </si>
  <si>
    <t>生産指数</t>
  </si>
  <si>
    <t>坪</t>
  </si>
  <si>
    <t>年</t>
  </si>
  <si>
    <t>月</t>
  </si>
  <si>
    <t>日</t>
  </si>
  <si>
    <t>羽</t>
  </si>
  <si>
    <t>％</t>
  </si>
  <si>
    <t>羽／坪</t>
  </si>
  <si>
    <t>ｋｇ</t>
  </si>
  <si>
    <t>ｋｇ／坪</t>
  </si>
  <si>
    <t>ｇ</t>
  </si>
  <si>
    <t>ｇ／日</t>
  </si>
  <si>
    <t>　必要情報を記入して下さい。　</t>
  </si>
  <si>
    <t>へのみ</t>
  </si>
  <si>
    <t>ブロイラー飼養管理記録表</t>
  </si>
  <si>
    <t>日令</t>
  </si>
  <si>
    <t>年月日</t>
  </si>
  <si>
    <t>減羽数</t>
  </si>
  <si>
    <t>残羽数</t>
  </si>
  <si>
    <t>ＣＶ</t>
  </si>
  <si>
    <t>飼料入庫量(t)</t>
  </si>
  <si>
    <t>前期</t>
  </si>
  <si>
    <t>餌付年月日</t>
  </si>
  <si>
    <t>後期</t>
  </si>
  <si>
    <t>仕上</t>
  </si>
  <si>
    <t>給水量(l)</t>
  </si>
  <si>
    <t>天候</t>
  </si>
  <si>
    <t>舎内温度</t>
  </si>
  <si>
    <t>最高</t>
  </si>
  <si>
    <t>最低</t>
  </si>
  <si>
    <t>備考</t>
  </si>
  <si>
    <t>無鑑別成績指標</t>
  </si>
  <si>
    <t>体重(g)</t>
  </si>
  <si>
    <t>日増体(g)</t>
  </si>
  <si>
    <t>平均日増体(g)</t>
  </si>
  <si>
    <t>飼料摂取量(g)</t>
  </si>
  <si>
    <t>飼料累計(g)</t>
  </si>
  <si>
    <t>ＦＣＲ</t>
  </si>
  <si>
    <t>体重</t>
  </si>
  <si>
    <t>対指標達成率</t>
  </si>
  <si>
    <t>体重(g)</t>
    <phoneticPr fontId="5"/>
  </si>
  <si>
    <t>湿度</t>
    <rPh sb="0" eb="2">
      <t>シツド</t>
    </rPh>
    <phoneticPr fontId="5"/>
  </si>
  <si>
    <t>生存率</t>
    <rPh sb="0" eb="3">
      <t>セイゾンリツ</t>
    </rPh>
    <phoneticPr fontId="5"/>
  </si>
  <si>
    <t>週末年月日</t>
    <rPh sb="0" eb="2">
      <t>シュウマツ</t>
    </rPh>
    <rPh sb="2" eb="5">
      <t>ネンガッピ</t>
    </rPh>
    <phoneticPr fontId="5"/>
  </si>
  <si>
    <t>週減羽数</t>
    <rPh sb="0" eb="1">
      <t>シュウ</t>
    </rPh>
    <rPh sb="1" eb="2">
      <t>ゲン</t>
    </rPh>
    <rPh sb="2" eb="4">
      <t>ハスウ</t>
    </rPh>
    <phoneticPr fontId="5"/>
  </si>
  <si>
    <t>週末羽数</t>
    <rPh sb="0" eb="2">
      <t>シュウマツ</t>
    </rPh>
    <rPh sb="2" eb="4">
      <t>ハスウ</t>
    </rPh>
    <phoneticPr fontId="5"/>
  </si>
  <si>
    <t>育成率</t>
    <rPh sb="0" eb="2">
      <t>イクセイ</t>
    </rPh>
    <rPh sb="2" eb="3">
      <t>リツ</t>
    </rPh>
    <phoneticPr fontId="5"/>
  </si>
  <si>
    <t>体重(g)</t>
    <phoneticPr fontId="5"/>
  </si>
  <si>
    <t>ＣＶ</t>
    <phoneticPr fontId="5"/>
  </si>
  <si>
    <t>前期</t>
    <rPh sb="0" eb="2">
      <t>ゼンキ</t>
    </rPh>
    <phoneticPr fontId="5"/>
  </si>
  <si>
    <t>後期</t>
    <rPh sb="0" eb="2">
      <t>コウキ</t>
    </rPh>
    <phoneticPr fontId="5"/>
  </si>
  <si>
    <t>仕上</t>
    <rPh sb="0" eb="2">
      <t>シア</t>
    </rPh>
    <phoneticPr fontId="5"/>
  </si>
  <si>
    <t>飼料入庫量(t)</t>
    <phoneticPr fontId="5"/>
  </si>
  <si>
    <t>給水量(l)</t>
    <phoneticPr fontId="5"/>
  </si>
  <si>
    <t>最高</t>
    <rPh sb="0" eb="2">
      <t>サイコウ</t>
    </rPh>
    <phoneticPr fontId="5"/>
  </si>
  <si>
    <t>最低</t>
    <rPh sb="0" eb="2">
      <t>サイテイ</t>
    </rPh>
    <phoneticPr fontId="5"/>
  </si>
  <si>
    <t>舎内温度</t>
    <rPh sb="0" eb="2">
      <t>シャナイ</t>
    </rPh>
    <rPh sb="2" eb="4">
      <t>オンド</t>
    </rPh>
    <phoneticPr fontId="5"/>
  </si>
  <si>
    <t>備考</t>
    <rPh sb="0" eb="2">
      <t>ビコウ</t>
    </rPh>
    <phoneticPr fontId="5"/>
  </si>
  <si>
    <t>週　合　計</t>
    <rPh sb="0" eb="1">
      <t>シュウ</t>
    </rPh>
    <rPh sb="2" eb="3">
      <t>ゴウ</t>
    </rPh>
    <rPh sb="4" eb="5">
      <t>ケイ</t>
    </rPh>
    <phoneticPr fontId="5"/>
  </si>
  <si>
    <t>※使用方法：</t>
    <phoneticPr fontId="5"/>
  </si>
  <si>
    <t>・黄色のセル</t>
    <phoneticPr fontId="5"/>
  </si>
  <si>
    <t>ℓ</t>
    <phoneticPr fontId="5"/>
  </si>
  <si>
    <t>チャンキーブロイラー成績指標</t>
    <phoneticPr fontId="5"/>
  </si>
  <si>
    <t>指標バージョン</t>
    <phoneticPr fontId="5"/>
  </si>
  <si>
    <t>2019年</t>
    <rPh sb="4" eb="5">
      <t>ネン</t>
    </rPh>
    <phoneticPr fontId="5"/>
  </si>
  <si>
    <t>出荷日齢</t>
    <rPh sb="2" eb="4">
      <t>ニチレイ</t>
    </rPh>
    <phoneticPr fontId="5"/>
  </si>
  <si>
    <t>日齢</t>
    <rPh sb="0" eb="2">
      <t>ニチレイ</t>
    </rPh>
    <phoneticPr fontId="5"/>
  </si>
  <si>
    <t>週齢</t>
    <rPh sb="0" eb="2">
      <t>シュウレイ</t>
    </rPh>
    <phoneticPr fontId="5"/>
  </si>
  <si>
    <t>週齢</t>
    <rPh sb="0" eb="2">
      <t>シュウレイ</t>
    </rPh>
    <phoneticPr fontId="5"/>
  </si>
  <si>
    <t>末日齢</t>
    <rPh sb="0" eb="1">
      <t>マツ</t>
    </rPh>
    <rPh sb="1" eb="3">
      <t>ニチレイ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</si>
</sst>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"/>
    <numFmt numFmtId="177" formatCode="yy/mm/dd"/>
    <numFmt numFmtId="178" formatCode="#,##0_ "/>
    <numFmt numFmtId="179" formatCode="#,##0.0_ "/>
    <numFmt numFmtId="180" formatCode="#,##0.0_);[Red]\(#,##0.0\)"/>
    <numFmt numFmtId="181" formatCode="#,##0.00_ "/>
    <numFmt numFmtId="182" formatCode="#,##0_);[Red]\(#,##0\)"/>
    <numFmt numFmtId="183" formatCode="#,##0.00_);[Red]\(#,##0.00\)"/>
    <numFmt numFmtId="184" formatCode="yyyy/m"/>
    <numFmt numFmtId="185" formatCode="#,##0.000_);[Red]\(#,##0.000\)"/>
  </numFmts>
  <fonts count="8" x14ac:knownFonts="1">
    <font>
      <sz val="12"/>
      <name val="Arial"/>
      <family val="2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2"/>
      </patternFill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77" fontId="2" fillId="0" borderId="2" xfId="0" applyNumberFormat="1" applyFont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2" fillId="0" borderId="4" xfId="0" applyNumberFormat="1" applyFont="1" applyBorder="1"/>
    <xf numFmtId="177" fontId="2" fillId="0" borderId="4" xfId="0" applyNumberFormat="1" applyFont="1" applyBorder="1"/>
    <xf numFmtId="0" fontId="2" fillId="2" borderId="6" xfId="0" applyNumberFormat="1" applyFont="1" applyFill="1" applyBorder="1" applyAlignment="1" applyProtection="1">
      <protection locked="0"/>
    </xf>
    <xf numFmtId="0" fontId="2" fillId="0" borderId="5" xfId="0" applyNumberFormat="1" applyFont="1" applyBorder="1"/>
    <xf numFmtId="177" fontId="2" fillId="0" borderId="5" xfId="0" applyNumberFormat="1" applyFont="1" applyBorder="1"/>
    <xf numFmtId="0" fontId="2" fillId="2" borderId="3" xfId="0" applyNumberFormat="1" applyFont="1" applyFill="1" applyBorder="1" applyAlignment="1" applyProtection="1">
      <protection locked="0"/>
    </xf>
    <xf numFmtId="0" fontId="4" fillId="0" borderId="0" xfId="0" applyNumberFormat="1" applyFont="1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/>
    <xf numFmtId="14" fontId="2" fillId="0" borderId="0" xfId="0" applyNumberFormat="1" applyFont="1"/>
    <xf numFmtId="0" fontId="2" fillId="0" borderId="1" xfId="0" applyNumberFormat="1" applyFont="1" applyBorder="1"/>
    <xf numFmtId="0" fontId="2" fillId="2" borderId="7" xfId="0" applyNumberFormat="1" applyFont="1" applyFill="1" applyBorder="1" applyAlignment="1" applyProtection="1">
      <alignment horizontal="centerContinuous"/>
      <protection locked="0"/>
    </xf>
    <xf numFmtId="0" fontId="2" fillId="0" borderId="3" xfId="0" applyNumberFormat="1" applyFont="1" applyBorder="1"/>
    <xf numFmtId="0" fontId="2" fillId="0" borderId="6" xfId="0" applyNumberFormat="1" applyFont="1" applyBorder="1" applyAlignment="1"/>
    <xf numFmtId="0" fontId="2" fillId="2" borderId="8" xfId="0" applyNumberFormat="1" applyFont="1" applyFill="1" applyBorder="1" applyAlignment="1" applyProtection="1">
      <alignment horizontal="centerContinuous"/>
      <protection locked="0"/>
    </xf>
    <xf numFmtId="0" fontId="2" fillId="0" borderId="6" xfId="0" applyNumberFormat="1" applyFont="1" applyBorder="1"/>
    <xf numFmtId="0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Border="1"/>
    <xf numFmtId="0" fontId="2" fillId="0" borderId="3" xfId="0" applyNumberFormat="1" applyFont="1" applyBorder="1" applyAlignment="1">
      <alignment horizontal="right"/>
    </xf>
    <xf numFmtId="0" fontId="3" fillId="0" borderId="0" xfId="0" applyNumberFormat="1" applyFont="1" applyAlignment="1"/>
    <xf numFmtId="0" fontId="2" fillId="3" borderId="4" xfId="0" applyNumberFormat="1" applyFont="1" applyFill="1" applyBorder="1" applyAlignment="1"/>
    <xf numFmtId="0" fontId="3" fillId="0" borderId="5" xfId="0" applyNumberFormat="1" applyFont="1" applyBorder="1" applyAlignment="1"/>
    <xf numFmtId="0" fontId="2" fillId="0" borderId="8" xfId="0" applyNumberFormat="1" applyFont="1" applyBorder="1" applyAlignment="1"/>
    <xf numFmtId="0" fontId="2" fillId="0" borderId="7" xfId="0" applyNumberFormat="1" applyFont="1" applyBorder="1"/>
    <xf numFmtId="0" fontId="2" fillId="0" borderId="0" xfId="0" applyNumberFormat="1" applyFont="1" applyAlignment="1">
      <alignment horizontal="centerContinuous"/>
    </xf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2" fillId="0" borderId="1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2" xfId="0" applyNumberFormat="1" applyFont="1" applyBorder="1"/>
    <xf numFmtId="0" fontId="2" fillId="0" borderId="0" xfId="0" applyFont="1" applyBorder="1"/>
    <xf numFmtId="176" fontId="2" fillId="0" borderId="3" xfId="0" applyNumberFormat="1" applyFont="1" applyBorder="1"/>
    <xf numFmtId="0" fontId="2" fillId="0" borderId="10" xfId="0" applyNumberFormat="1" applyFont="1" applyBorder="1" applyAlignment="1"/>
    <xf numFmtId="0" fontId="2" fillId="0" borderId="0" xfId="0" applyNumberFormat="1" applyFont="1" applyBorder="1"/>
    <xf numFmtId="177" fontId="2" fillId="0" borderId="0" xfId="0" applyNumberFormat="1" applyFont="1" applyBorder="1"/>
    <xf numFmtId="3" fontId="2" fillId="0" borderId="0" xfId="0" applyNumberFormat="1" applyFont="1" applyBorder="1"/>
    <xf numFmtId="176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2" fillId="0" borderId="3" xfId="0" applyNumberFormat="1" applyFont="1" applyBorder="1" applyProtection="1"/>
    <xf numFmtId="0" fontId="2" fillId="0" borderId="11" xfId="0" applyNumberFormat="1" applyFont="1" applyBorder="1" applyProtection="1"/>
    <xf numFmtId="177" fontId="2" fillId="0" borderId="0" xfId="0" applyNumberFormat="1" applyFont="1" applyBorder="1" applyProtection="1"/>
    <xf numFmtId="0" fontId="2" fillId="0" borderId="0" xfId="0" applyNumberFormat="1" applyFont="1" applyFill="1" applyBorder="1" applyAlignment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177" fontId="2" fillId="0" borderId="14" xfId="0" applyNumberFormat="1" applyFont="1" applyBorder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Border="1" applyProtection="1"/>
    <xf numFmtId="0" fontId="2" fillId="0" borderId="16" xfId="0" applyNumberFormat="1" applyFont="1" applyBorder="1" applyProtection="1"/>
    <xf numFmtId="177" fontId="2" fillId="0" borderId="17" xfId="0" applyNumberFormat="1" applyFont="1" applyBorder="1" applyProtection="1"/>
    <xf numFmtId="0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2" fillId="0" borderId="19" xfId="0" applyNumberFormat="1" applyFont="1" applyBorder="1" applyProtection="1"/>
    <xf numFmtId="3" fontId="2" fillId="0" borderId="20" xfId="0" applyNumberFormat="1" applyFont="1" applyBorder="1" applyProtection="1"/>
    <xf numFmtId="176" fontId="2" fillId="0" borderId="19" xfId="0" applyNumberFormat="1" applyFont="1" applyFill="1" applyBorder="1" applyAlignment="1" applyProtection="1"/>
    <xf numFmtId="176" fontId="2" fillId="0" borderId="21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177" fontId="2" fillId="0" borderId="24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176" fontId="2" fillId="0" borderId="24" xfId="0" applyNumberFormat="1" applyFont="1" applyFill="1" applyBorder="1" applyAlignment="1" applyProtection="1">
      <alignment horizontal="center"/>
    </xf>
    <xf numFmtId="176" fontId="2" fillId="0" borderId="27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center"/>
    </xf>
    <xf numFmtId="4" fontId="2" fillId="0" borderId="26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 applyProtection="1"/>
    <xf numFmtId="176" fontId="2" fillId="0" borderId="28" xfId="0" applyNumberFormat="1" applyFont="1" applyFill="1" applyBorder="1" applyAlignment="1" applyProtection="1">
      <alignment horizontal="center"/>
    </xf>
    <xf numFmtId="0" fontId="2" fillId="2" borderId="30" xfId="0" applyNumberFormat="1" applyFont="1" applyFill="1" applyBorder="1" applyAlignment="1" applyProtection="1">
      <protection locked="0"/>
    </xf>
    <xf numFmtId="0" fontId="2" fillId="2" borderId="31" xfId="0" applyNumberFormat="1" applyFont="1" applyFill="1" applyBorder="1" applyAlignment="1" applyProtection="1">
      <protection locked="0"/>
    </xf>
    <xf numFmtId="0" fontId="2" fillId="2" borderId="32" xfId="0" applyNumberFormat="1" applyFont="1" applyFill="1" applyBorder="1" applyAlignment="1" applyProtection="1">
      <protection locked="0"/>
    </xf>
    <xf numFmtId="178" fontId="2" fillId="2" borderId="4" xfId="0" applyNumberFormat="1" applyFont="1" applyFill="1" applyBorder="1" applyAlignment="1" applyProtection="1">
      <protection locked="0"/>
    </xf>
    <xf numFmtId="179" fontId="2" fillId="2" borderId="4" xfId="0" applyNumberFormat="1" applyFont="1" applyFill="1" applyBorder="1" applyAlignment="1" applyProtection="1">
      <protection locked="0"/>
    </xf>
    <xf numFmtId="180" fontId="2" fillId="0" borderId="4" xfId="0" applyNumberFormat="1" applyFont="1" applyBorder="1"/>
    <xf numFmtId="180" fontId="2" fillId="2" borderId="4" xfId="0" applyNumberFormat="1" applyFont="1" applyFill="1" applyBorder="1" applyAlignment="1" applyProtection="1">
      <protection locked="0"/>
    </xf>
    <xf numFmtId="181" fontId="2" fillId="0" borderId="4" xfId="0" applyNumberFormat="1" applyFont="1" applyBorder="1"/>
    <xf numFmtId="178" fontId="2" fillId="2" borderId="1" xfId="0" applyNumberFormat="1" applyFont="1" applyFill="1" applyBorder="1" applyAlignment="1" applyProtection="1">
      <protection locked="0"/>
    </xf>
    <xf numFmtId="178" fontId="2" fillId="0" borderId="2" xfId="0" applyNumberFormat="1" applyFont="1" applyBorder="1"/>
    <xf numFmtId="178" fontId="2" fillId="2" borderId="6" xfId="0" applyNumberFormat="1" applyFont="1" applyFill="1" applyBorder="1" applyAlignment="1" applyProtection="1">
      <protection locked="0"/>
    </xf>
    <xf numFmtId="178" fontId="2" fillId="0" borderId="4" xfId="0" applyNumberFormat="1" applyFont="1" applyBorder="1"/>
    <xf numFmtId="178" fontId="2" fillId="2" borderId="3" xfId="0" applyNumberFormat="1" applyFont="1" applyFill="1" applyBorder="1" applyAlignment="1" applyProtection="1">
      <protection locked="0"/>
    </xf>
    <xf numFmtId="178" fontId="2" fillId="0" borderId="5" xfId="0" applyNumberFormat="1" applyFont="1" applyBorder="1"/>
    <xf numFmtId="180" fontId="2" fillId="0" borderId="2" xfId="0" applyNumberFormat="1" applyFont="1" applyBorder="1"/>
    <xf numFmtId="180" fontId="2" fillId="2" borderId="2" xfId="0" applyNumberFormat="1" applyFont="1" applyFill="1" applyBorder="1" applyAlignment="1" applyProtection="1">
      <protection locked="0"/>
    </xf>
    <xf numFmtId="180" fontId="2" fillId="0" borderId="5" xfId="0" applyNumberFormat="1" applyFont="1" applyBorder="1"/>
    <xf numFmtId="180" fontId="2" fillId="2" borderId="5" xfId="0" applyNumberFormat="1" applyFont="1" applyFill="1" applyBorder="1" applyAlignment="1" applyProtection="1">
      <protection locked="0"/>
    </xf>
    <xf numFmtId="181" fontId="2" fillId="2" borderId="1" xfId="0" applyNumberFormat="1" applyFont="1" applyFill="1" applyBorder="1" applyAlignment="1" applyProtection="1">
      <protection locked="0"/>
    </xf>
    <xf numFmtId="181" fontId="2" fillId="2" borderId="2" xfId="0" applyNumberFormat="1" applyFont="1" applyFill="1" applyBorder="1" applyAlignment="1" applyProtection="1">
      <protection locked="0"/>
    </xf>
    <xf numFmtId="181" fontId="2" fillId="2" borderId="6" xfId="0" applyNumberFormat="1" applyFont="1" applyFill="1" applyBorder="1" applyAlignment="1" applyProtection="1">
      <protection locked="0"/>
    </xf>
    <xf numFmtId="181" fontId="2" fillId="2" borderId="4" xfId="0" applyNumberFormat="1" applyFont="1" applyFill="1" applyBorder="1" applyAlignment="1" applyProtection="1">
      <protection locked="0"/>
    </xf>
    <xf numFmtId="181" fontId="2" fillId="2" borderId="3" xfId="0" applyNumberFormat="1" applyFont="1" applyFill="1" applyBorder="1" applyAlignment="1" applyProtection="1">
      <protection locked="0"/>
    </xf>
    <xf numFmtId="181" fontId="2" fillId="2" borderId="5" xfId="0" applyNumberFormat="1" applyFont="1" applyFill="1" applyBorder="1" applyAlignment="1" applyProtection="1">
      <protection locked="0"/>
    </xf>
    <xf numFmtId="179" fontId="2" fillId="2" borderId="2" xfId="0" applyNumberFormat="1" applyFont="1" applyFill="1" applyBorder="1" applyAlignment="1" applyProtection="1">
      <protection locked="0"/>
    </xf>
    <xf numFmtId="179" fontId="2" fillId="2" borderId="5" xfId="0" applyNumberFormat="1" applyFont="1" applyFill="1" applyBorder="1" applyAlignment="1" applyProtection="1">
      <protection locked="0"/>
    </xf>
    <xf numFmtId="178" fontId="2" fillId="0" borderId="33" xfId="0" applyNumberFormat="1" applyFont="1" applyFill="1" applyBorder="1" applyAlignment="1" applyProtection="1"/>
    <xf numFmtId="178" fontId="2" fillId="0" borderId="0" xfId="0" applyNumberFormat="1" applyFont="1" applyBorder="1" applyProtection="1"/>
    <xf numFmtId="178" fontId="2" fillId="0" borderId="34" xfId="0" applyNumberFormat="1" applyFont="1" applyFill="1" applyBorder="1" applyAlignment="1" applyProtection="1"/>
    <xf numFmtId="178" fontId="2" fillId="0" borderId="14" xfId="0" applyNumberFormat="1" applyFont="1" applyBorder="1" applyProtection="1"/>
    <xf numFmtId="178" fontId="2" fillId="0" borderId="35" xfId="0" applyNumberFormat="1" applyFont="1" applyFill="1" applyBorder="1" applyAlignment="1" applyProtection="1"/>
    <xf numFmtId="180" fontId="2" fillId="0" borderId="11" xfId="0" applyNumberFormat="1" applyFont="1" applyBorder="1" applyProtection="1"/>
    <xf numFmtId="180" fontId="2" fillId="0" borderId="0" xfId="0" applyNumberFormat="1" applyFont="1" applyFill="1" applyBorder="1" applyAlignment="1" applyProtection="1"/>
    <xf numFmtId="180" fontId="2" fillId="0" borderId="36" xfId="0" applyNumberFormat="1" applyFont="1" applyFill="1" applyBorder="1" applyAlignment="1" applyProtection="1"/>
    <xf numFmtId="180" fontId="2" fillId="0" borderId="13" xfId="0" applyNumberFormat="1" applyFont="1" applyBorder="1" applyProtection="1"/>
    <xf numFmtId="180" fontId="2" fillId="0" borderId="14" xfId="0" applyNumberFormat="1" applyFont="1" applyFill="1" applyBorder="1" applyAlignment="1" applyProtection="1"/>
    <xf numFmtId="180" fontId="2" fillId="0" borderId="37" xfId="0" applyNumberFormat="1" applyFont="1" applyFill="1" applyBorder="1" applyAlignment="1" applyProtection="1"/>
    <xf numFmtId="180" fontId="2" fillId="0" borderId="17" xfId="0" applyNumberFormat="1" applyFont="1" applyFill="1" applyBorder="1" applyAlignment="1" applyProtection="1"/>
    <xf numFmtId="181" fontId="2" fillId="0" borderId="0" xfId="0" applyNumberFormat="1" applyFont="1" applyFill="1" applyBorder="1" applyAlignment="1" applyProtection="1"/>
    <xf numFmtId="181" fontId="2" fillId="0" borderId="11" xfId="0" applyNumberFormat="1" applyFont="1" applyFill="1" applyBorder="1" applyAlignment="1" applyProtection="1"/>
    <xf numFmtId="181" fontId="2" fillId="0" borderId="14" xfId="0" applyNumberFormat="1" applyFont="1" applyFill="1" applyBorder="1" applyAlignment="1" applyProtection="1"/>
    <xf numFmtId="181" fontId="2" fillId="0" borderId="13" xfId="0" applyNumberFormat="1" applyFont="1" applyFill="1" applyBorder="1" applyAlignment="1" applyProtection="1"/>
    <xf numFmtId="181" fontId="2" fillId="0" borderId="16" xfId="0" applyNumberFormat="1" applyFont="1" applyFill="1" applyBorder="1" applyAlignment="1" applyProtection="1"/>
    <xf numFmtId="181" fontId="2" fillId="0" borderId="17" xfId="0" applyNumberFormat="1" applyFont="1" applyFill="1" applyBorder="1" applyAlignment="1" applyProtection="1"/>
    <xf numFmtId="179" fontId="2" fillId="0" borderId="36" xfId="0" applyNumberFormat="1" applyFont="1" applyFill="1" applyBorder="1" applyAlignment="1" applyProtection="1"/>
    <xf numFmtId="179" fontId="2" fillId="0" borderId="37" xfId="0" applyNumberFormat="1" applyFont="1" applyFill="1" applyBorder="1" applyAlignment="1" applyProtection="1"/>
    <xf numFmtId="179" fontId="2" fillId="0" borderId="38" xfId="0" applyNumberFormat="1" applyFont="1" applyFill="1" applyBorder="1" applyAlignment="1" applyProtection="1"/>
    <xf numFmtId="179" fontId="2" fillId="0" borderId="5" xfId="0" applyNumberFormat="1" applyFont="1" applyFill="1" applyBorder="1" applyAlignment="1" applyProtection="1"/>
    <xf numFmtId="179" fontId="2" fillId="0" borderId="39" xfId="0" applyNumberFormat="1" applyFont="1" applyFill="1" applyBorder="1" applyAlignment="1" applyProtection="1"/>
    <xf numFmtId="178" fontId="2" fillId="0" borderId="0" xfId="0" applyNumberFormat="1" applyFont="1" applyAlignment="1"/>
    <xf numFmtId="182" fontId="2" fillId="0" borderId="0" xfId="0" applyNumberFormat="1" applyFont="1" applyAlignment="1"/>
    <xf numFmtId="182" fontId="2" fillId="0" borderId="0" xfId="0" applyNumberFormat="1" applyFont="1"/>
    <xf numFmtId="177" fontId="2" fillId="0" borderId="3" xfId="0" applyNumberFormat="1" applyFont="1" applyBorder="1" applyProtection="1">
      <protection hidden="1"/>
    </xf>
    <xf numFmtId="177" fontId="2" fillId="0" borderId="0" xfId="0" applyNumberFormat="1" applyFont="1"/>
    <xf numFmtId="178" fontId="2" fillId="0" borderId="0" xfId="0" applyNumberFormat="1" applyFont="1"/>
    <xf numFmtId="182" fontId="2" fillId="0" borderId="2" xfId="0" applyNumberFormat="1" applyFont="1" applyBorder="1" applyProtection="1">
      <protection locked="0"/>
    </xf>
    <xf numFmtId="182" fontId="2" fillId="0" borderId="2" xfId="0" applyNumberFormat="1" applyFont="1" applyBorder="1"/>
    <xf numFmtId="182" fontId="2" fillId="0" borderId="5" xfId="0" applyNumberFormat="1" applyFont="1" applyBorder="1" applyProtection="1">
      <protection locked="0"/>
    </xf>
    <xf numFmtId="182" fontId="2" fillId="0" borderId="5" xfId="0" applyNumberFormat="1" applyFont="1" applyBorder="1"/>
    <xf numFmtId="182" fontId="2" fillId="0" borderId="4" xfId="0" applyNumberFormat="1" applyFont="1" applyBorder="1" applyProtection="1">
      <protection locked="0"/>
    </xf>
    <xf numFmtId="182" fontId="2" fillId="0" borderId="4" xfId="0" applyNumberFormat="1" applyFont="1" applyBorder="1"/>
    <xf numFmtId="183" fontId="2" fillId="0" borderId="2" xfId="0" applyNumberFormat="1" applyFont="1" applyBorder="1"/>
    <xf numFmtId="183" fontId="2" fillId="0" borderId="5" xfId="0" applyNumberFormat="1" applyFont="1" applyBorder="1"/>
    <xf numFmtId="183" fontId="2" fillId="0" borderId="4" xfId="0" applyNumberFormat="1" applyFont="1" applyBorder="1"/>
    <xf numFmtId="179" fontId="2" fillId="0" borderId="1" xfId="0" applyNumberFormat="1" applyFont="1" applyBorder="1"/>
    <xf numFmtId="179" fontId="2" fillId="0" borderId="3" xfId="0" applyNumberFormat="1" applyFont="1" applyBorder="1"/>
    <xf numFmtId="179" fontId="2" fillId="0" borderId="6" xfId="0" applyNumberFormat="1" applyFont="1" applyBorder="1"/>
    <xf numFmtId="178" fontId="2" fillId="0" borderId="17" xfId="0" applyNumberFormat="1" applyFont="1" applyBorder="1" applyProtection="1"/>
    <xf numFmtId="180" fontId="2" fillId="0" borderId="16" xfId="0" applyNumberFormat="1" applyFont="1" applyBorder="1" applyProtection="1"/>
    <xf numFmtId="180" fontId="2" fillId="0" borderId="38" xfId="0" applyNumberFormat="1" applyFont="1" applyFill="1" applyBorder="1" applyAlignment="1" applyProtection="1"/>
    <xf numFmtId="179" fontId="2" fillId="0" borderId="40" xfId="0" applyNumberFormat="1" applyFont="1" applyFill="1" applyBorder="1" applyAlignment="1" applyProtection="1"/>
    <xf numFmtId="184" fontId="3" fillId="0" borderId="0" xfId="0" applyNumberFormat="1" applyFont="1" applyAlignment="1"/>
    <xf numFmtId="180" fontId="2" fillId="0" borderId="40" xfId="0" applyNumberFormat="1" applyFont="1" applyBorder="1"/>
    <xf numFmtId="0" fontId="2" fillId="0" borderId="41" xfId="0" applyNumberFormat="1" applyFont="1" applyBorder="1" applyProtection="1"/>
    <xf numFmtId="177" fontId="2" fillId="0" borderId="8" xfId="0" applyNumberFormat="1" applyFont="1" applyBorder="1" applyProtection="1"/>
    <xf numFmtId="178" fontId="2" fillId="0" borderId="42" xfId="0" applyNumberFormat="1" applyFont="1" applyFill="1" applyBorder="1" applyAlignment="1" applyProtection="1"/>
    <xf numFmtId="178" fontId="2" fillId="0" borderId="8" xfId="0" applyNumberFormat="1" applyFont="1" applyBorder="1" applyProtection="1"/>
    <xf numFmtId="180" fontId="2" fillId="0" borderId="41" xfId="0" applyNumberFormat="1" applyFont="1" applyBorder="1" applyProtection="1"/>
    <xf numFmtId="180" fontId="2" fillId="0" borderId="8" xfId="0" applyNumberFormat="1" applyFont="1" applyFill="1" applyBorder="1" applyAlignment="1" applyProtection="1"/>
    <xf numFmtId="180" fontId="2" fillId="0" borderId="43" xfId="0" applyNumberFormat="1" applyFont="1" applyFill="1" applyBorder="1" applyAlignment="1" applyProtection="1"/>
    <xf numFmtId="181" fontId="2" fillId="0" borderId="8" xfId="0" applyNumberFormat="1" applyFont="1" applyFill="1" applyBorder="1" applyAlignment="1" applyProtection="1"/>
    <xf numFmtId="181" fontId="2" fillId="0" borderId="41" xfId="0" applyNumberFormat="1" applyFont="1" applyFill="1" applyBorder="1" applyAlignment="1" applyProtection="1"/>
    <xf numFmtId="179" fontId="2" fillId="0" borderId="43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179" fontId="2" fillId="0" borderId="4" xfId="0" applyNumberFormat="1" applyFont="1" applyFill="1" applyBorder="1" applyAlignment="1" applyProtection="1"/>
    <xf numFmtId="0" fontId="2" fillId="2" borderId="44" xfId="0" applyNumberFormat="1" applyFont="1" applyFill="1" applyBorder="1" applyAlignment="1" applyProtection="1">
      <protection locked="0"/>
    </xf>
    <xf numFmtId="0" fontId="2" fillId="0" borderId="45" xfId="0" applyNumberFormat="1" applyFont="1" applyBorder="1"/>
    <xf numFmtId="182" fontId="2" fillId="0" borderId="46" xfId="0" applyNumberFormat="1" applyFont="1" applyBorder="1" applyProtection="1">
      <protection locked="0"/>
    </xf>
    <xf numFmtId="182" fontId="2" fillId="0" borderId="46" xfId="0" applyNumberFormat="1" applyFont="1" applyBorder="1"/>
    <xf numFmtId="183" fontId="2" fillId="0" borderId="46" xfId="0" applyNumberFormat="1" applyFont="1" applyBorder="1"/>
    <xf numFmtId="179" fontId="2" fillId="0" borderId="47" xfId="0" applyNumberFormat="1" applyFont="1" applyBorder="1"/>
    <xf numFmtId="185" fontId="2" fillId="0" borderId="2" xfId="0" applyNumberFormat="1" applyFont="1" applyBorder="1"/>
    <xf numFmtId="185" fontId="2" fillId="0" borderId="5" xfId="0" applyNumberFormat="1" applyFont="1" applyBorder="1"/>
    <xf numFmtId="185" fontId="2" fillId="0" borderId="4" xfId="0" applyNumberFormat="1" applyFont="1" applyBorder="1"/>
    <xf numFmtId="185" fontId="2" fillId="0" borderId="48" xfId="0" applyNumberFormat="1" applyFont="1" applyBorder="1"/>
    <xf numFmtId="0" fontId="6" fillId="0" borderId="49" xfId="0" applyNumberFormat="1" applyFont="1" applyBorder="1" applyAlignment="1" applyProtection="1">
      <alignment horizontal="center"/>
    </xf>
    <xf numFmtId="0" fontId="6" fillId="0" borderId="50" xfId="0" applyNumberFormat="1" applyFont="1" applyBorder="1" applyAlignment="1" applyProtection="1">
      <alignment horizontal="center"/>
    </xf>
    <xf numFmtId="0" fontId="6" fillId="0" borderId="51" xfId="0" applyNumberFormat="1" applyFont="1" applyBorder="1" applyAlignment="1" applyProtection="1">
      <alignment horizontal="center"/>
    </xf>
    <xf numFmtId="4" fontId="2" fillId="0" borderId="49" xfId="0" applyNumberFormat="1" applyFont="1" applyFill="1" applyBorder="1" applyAlignment="1" applyProtection="1">
      <alignment horizontal="center"/>
    </xf>
    <xf numFmtId="4" fontId="2" fillId="0" borderId="50" xfId="0" applyNumberFormat="1" applyFont="1" applyFill="1" applyBorder="1" applyAlignment="1" applyProtection="1">
      <alignment horizontal="center"/>
    </xf>
    <xf numFmtId="4" fontId="2" fillId="0" borderId="52" xfId="0" applyNumberFormat="1" applyFont="1" applyFill="1" applyBorder="1" applyAlignment="1" applyProtection="1">
      <alignment horizontal="center"/>
    </xf>
    <xf numFmtId="176" fontId="2" fillId="0" borderId="53" xfId="0" applyNumberFormat="1" applyFont="1" applyFill="1" applyBorder="1" applyAlignment="1" applyProtection="1">
      <alignment horizontal="center"/>
    </xf>
    <xf numFmtId="176" fontId="2" fillId="0" borderId="52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NumberFormat="1" applyFont="1" applyAlignment="1"/>
    <xf numFmtId="0" fontId="7" fillId="0" borderId="0" xfId="0" applyFont="1" applyBorder="1" applyAlignment="1"/>
    <xf numFmtId="0" fontId="2" fillId="0" borderId="9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体重成績</a:t>
            </a:r>
          </a:p>
        </c:rich>
      </c:tx>
      <c:layout>
        <c:manualLayout>
          <c:xMode val="edge"/>
          <c:yMode val="edge"/>
          <c:x val="0.39448522082623327"/>
          <c:y val="1.3008150737027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20587624855203E-2"/>
          <c:y val="0.13983762042305073"/>
          <c:w val="0.80575704679400839"/>
          <c:h val="0.64715549916714177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成績指標!$A$5:$A$75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成績指標!$B$5:$B$75</c:f>
              <c:numCache>
                <c:formatCode>#,##0_);[Red]\(#,##0\)</c:formatCode>
                <c:ptCount val="71"/>
                <c:pt idx="0">
                  <c:v>43</c:v>
                </c:pt>
                <c:pt idx="1">
                  <c:v>61</c:v>
                </c:pt>
                <c:pt idx="2">
                  <c:v>79</c:v>
                </c:pt>
                <c:pt idx="3">
                  <c:v>99</c:v>
                </c:pt>
                <c:pt idx="4">
                  <c:v>122</c:v>
                </c:pt>
                <c:pt idx="5">
                  <c:v>148</c:v>
                </c:pt>
                <c:pt idx="6">
                  <c:v>176</c:v>
                </c:pt>
                <c:pt idx="7">
                  <c:v>208</c:v>
                </c:pt>
                <c:pt idx="8">
                  <c:v>242</c:v>
                </c:pt>
                <c:pt idx="9">
                  <c:v>280</c:v>
                </c:pt>
                <c:pt idx="10">
                  <c:v>321</c:v>
                </c:pt>
                <c:pt idx="11">
                  <c:v>366</c:v>
                </c:pt>
                <c:pt idx="12">
                  <c:v>414</c:v>
                </c:pt>
                <c:pt idx="13">
                  <c:v>465</c:v>
                </c:pt>
                <c:pt idx="14">
                  <c:v>519</c:v>
                </c:pt>
                <c:pt idx="15">
                  <c:v>576</c:v>
                </c:pt>
                <c:pt idx="16">
                  <c:v>637</c:v>
                </c:pt>
                <c:pt idx="17">
                  <c:v>701</c:v>
                </c:pt>
                <c:pt idx="18">
                  <c:v>768</c:v>
                </c:pt>
                <c:pt idx="19">
                  <c:v>837</c:v>
                </c:pt>
                <c:pt idx="20">
                  <c:v>910</c:v>
                </c:pt>
                <c:pt idx="21">
                  <c:v>985</c:v>
                </c:pt>
                <c:pt idx="22">
                  <c:v>1062</c:v>
                </c:pt>
                <c:pt idx="23">
                  <c:v>1142</c:v>
                </c:pt>
                <c:pt idx="24">
                  <c:v>1225</c:v>
                </c:pt>
                <c:pt idx="25">
                  <c:v>1309</c:v>
                </c:pt>
                <c:pt idx="26">
                  <c:v>1395</c:v>
                </c:pt>
                <c:pt idx="27">
                  <c:v>1483</c:v>
                </c:pt>
                <c:pt idx="28">
                  <c:v>1573</c:v>
                </c:pt>
                <c:pt idx="29">
                  <c:v>1664</c:v>
                </c:pt>
                <c:pt idx="30">
                  <c:v>1757</c:v>
                </c:pt>
                <c:pt idx="31">
                  <c:v>1851</c:v>
                </c:pt>
                <c:pt idx="32">
                  <c:v>1946</c:v>
                </c:pt>
                <c:pt idx="33">
                  <c:v>2041</c:v>
                </c:pt>
                <c:pt idx="34">
                  <c:v>2138</c:v>
                </c:pt>
                <c:pt idx="35">
                  <c:v>2235</c:v>
                </c:pt>
                <c:pt idx="36">
                  <c:v>2332</c:v>
                </c:pt>
                <c:pt idx="37">
                  <c:v>2430</c:v>
                </c:pt>
                <c:pt idx="38">
                  <c:v>2527</c:v>
                </c:pt>
                <c:pt idx="39">
                  <c:v>2625</c:v>
                </c:pt>
                <c:pt idx="40">
                  <c:v>2723</c:v>
                </c:pt>
                <c:pt idx="41">
                  <c:v>2821</c:v>
                </c:pt>
                <c:pt idx="42">
                  <c:v>2918</c:v>
                </c:pt>
                <c:pt idx="43">
                  <c:v>3015</c:v>
                </c:pt>
                <c:pt idx="44">
                  <c:v>3112</c:v>
                </c:pt>
                <c:pt idx="45">
                  <c:v>3207</c:v>
                </c:pt>
                <c:pt idx="46">
                  <c:v>3303</c:v>
                </c:pt>
                <c:pt idx="47">
                  <c:v>3397</c:v>
                </c:pt>
                <c:pt idx="48">
                  <c:v>3491</c:v>
                </c:pt>
                <c:pt idx="49">
                  <c:v>3583</c:v>
                </c:pt>
                <c:pt idx="50">
                  <c:v>3675</c:v>
                </c:pt>
                <c:pt idx="51">
                  <c:v>3766</c:v>
                </c:pt>
                <c:pt idx="52">
                  <c:v>3856</c:v>
                </c:pt>
                <c:pt idx="53">
                  <c:v>3944</c:v>
                </c:pt>
                <c:pt idx="54">
                  <c:v>4032</c:v>
                </c:pt>
                <c:pt idx="55">
                  <c:v>4118</c:v>
                </c:pt>
                <c:pt idx="56">
                  <c:v>4203</c:v>
                </c:pt>
                <c:pt idx="57">
                  <c:v>4286</c:v>
                </c:pt>
                <c:pt idx="58">
                  <c:v>4369</c:v>
                </c:pt>
                <c:pt idx="59">
                  <c:v>4450</c:v>
                </c:pt>
                <c:pt idx="60">
                  <c:v>4530</c:v>
                </c:pt>
                <c:pt idx="61">
                  <c:v>4608</c:v>
                </c:pt>
                <c:pt idx="62">
                  <c:v>4685</c:v>
                </c:pt>
                <c:pt idx="63">
                  <c:v>4760</c:v>
                </c:pt>
                <c:pt idx="64">
                  <c:v>4835</c:v>
                </c:pt>
                <c:pt idx="65">
                  <c:v>4907</c:v>
                </c:pt>
                <c:pt idx="66">
                  <c:v>4979</c:v>
                </c:pt>
                <c:pt idx="67">
                  <c:v>5049</c:v>
                </c:pt>
                <c:pt idx="68">
                  <c:v>5117</c:v>
                </c:pt>
                <c:pt idx="69">
                  <c:v>5184</c:v>
                </c:pt>
                <c:pt idx="70">
                  <c:v>5250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成績指標!$A$5:$A$75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日誌!$G$11:$G$81</c:f>
              <c:numCache>
                <c:formatCode>#,##0.0_);[Red]\(#,##0.0\)</c:formatCode>
                <c:ptCount val="7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173224"/>
        <c:axId val="731069872"/>
      </c:lineChart>
      <c:lineChart>
        <c:grouping val="standard"/>
        <c:varyColors val="0"/>
        <c:ser>
          <c:idx val="2"/>
          <c:order val="2"/>
          <c:tx>
            <c:v>CV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成績指標!$A$5:$A$75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日誌!$H$11:$H$81</c:f>
              <c:numCache>
                <c:formatCode>#,##0.0_);[Red]\(#,##0.0\)</c:formatCode>
                <c:ptCount val="7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78512"/>
        <c:axId val="462677728"/>
      </c:lineChart>
      <c:catAx>
        <c:axId val="668173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日齢</a:t>
                </a:r>
              </a:p>
            </c:rich>
          </c:tx>
          <c:layout>
            <c:manualLayout>
              <c:xMode val="edge"/>
              <c:yMode val="edge"/>
              <c:x val="0.47002494396317157"/>
              <c:y val="0.86829406169661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069872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731069872"/>
        <c:scaling>
          <c:orientation val="minMax"/>
          <c:max val="5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体重</a:t>
                </a:r>
              </a:p>
            </c:rich>
          </c:tx>
          <c:layout>
            <c:manualLayout>
              <c:xMode val="edge"/>
              <c:yMode val="edge"/>
              <c:x val="9.5923457951667662E-3"/>
              <c:y val="8.78050174749388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173224"/>
        <c:crosses val="autoZero"/>
        <c:crossBetween val="between"/>
        <c:minorUnit val="500"/>
      </c:valAx>
      <c:catAx>
        <c:axId val="46267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677728"/>
        <c:crosses val="autoZero"/>
        <c:auto val="0"/>
        <c:lblAlgn val="ctr"/>
        <c:lblOffset val="100"/>
        <c:noMultiLvlLbl val="0"/>
      </c:catAx>
      <c:valAx>
        <c:axId val="462677728"/>
        <c:scaling>
          <c:orientation val="minMax"/>
          <c:max val="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CV</a:t>
                </a:r>
              </a:p>
            </c:rich>
          </c:tx>
          <c:layout>
            <c:manualLayout>
              <c:xMode val="edge"/>
              <c:yMode val="edge"/>
              <c:x val="0.92206423956040551"/>
              <c:y val="5.52846406323688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678512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96463320137806"/>
          <c:y val="0.92195268348685766"/>
          <c:w val="0.42566034466052527"/>
          <c:h val="5.853667831662588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00" b="1" i="0" u="sng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体重指標達成率</a:t>
            </a:r>
          </a:p>
        </c:rich>
      </c:tx>
      <c:layout>
        <c:manualLayout>
          <c:xMode val="edge"/>
          <c:yMode val="edge"/>
          <c:x val="0.32134358413808667"/>
          <c:y val="3.2414987816681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33982483313359E-2"/>
          <c:y val="0.17342018481924451"/>
          <c:w val="0.89088911572611351"/>
          <c:h val="0.67909399475947141"/>
        </c:manualLayout>
      </c:layout>
      <c:lineChart>
        <c:grouping val="standard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成績指標!$A$5:$A$75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成績指標!$I$5:$I$75</c:f>
              <c:numCache>
                <c:formatCode>#,##0.0_ 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77336"/>
        <c:axId val="462676944"/>
      </c:lineChart>
      <c:catAx>
        <c:axId val="462677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日齢</a:t>
                </a:r>
              </a:p>
            </c:rich>
          </c:tx>
          <c:layout>
            <c:manualLayout>
              <c:xMode val="edge"/>
              <c:yMode val="edge"/>
              <c:x val="0.49520485167548434"/>
              <c:y val="0.93355164912041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676944"/>
        <c:crossesAt val="100"/>
        <c:auto val="0"/>
        <c:lblAlgn val="ctr"/>
        <c:lblOffset val="100"/>
        <c:tickLblSkip val="7"/>
        <c:tickMarkSkip val="7"/>
        <c:noMultiLvlLbl val="0"/>
      </c:catAx>
      <c:valAx>
        <c:axId val="462676944"/>
        <c:scaling>
          <c:orientation val="minMax"/>
          <c:max val="120"/>
          <c:min val="6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6378950936708608E-2"/>
              <c:y val="7.941672015086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67733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00" b="1" i="0" u="sng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21</xdr:row>
      <xdr:rowOff>171450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171450</xdr:rowOff>
    </xdr:from>
    <xdr:to>
      <xdr:col>6</xdr:col>
      <xdr:colOff>0</xdr:colOff>
      <xdr:row>44</xdr:row>
      <xdr:rowOff>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7" zoomScaleNormal="87" workbookViewId="0">
      <selection activeCell="B9" sqref="B9"/>
    </sheetView>
  </sheetViews>
  <sheetFormatPr defaultColWidth="10.69140625" defaultRowHeight="14" x14ac:dyDescent="0.2"/>
  <cols>
    <col min="1" max="4" width="10.69140625" style="21"/>
    <col min="5" max="5" width="11.69140625" style="21" customWidth="1"/>
    <col min="6" max="16384" width="10.69140625" style="21"/>
  </cols>
  <sheetData>
    <row r="1" spans="1:5" s="22" customFormat="1" ht="28" x14ac:dyDescent="0.4">
      <c r="A1" s="20" t="s">
        <v>0</v>
      </c>
      <c r="B1" s="21"/>
      <c r="C1" s="21"/>
      <c r="D1" s="21"/>
      <c r="E1" s="21"/>
    </row>
    <row r="2" spans="1:5" s="22" customFormat="1" x14ac:dyDescent="0.2">
      <c r="A2" s="21"/>
      <c r="B2" s="21"/>
      <c r="C2" s="21"/>
      <c r="D2" s="23">
        <f ca="1">TRUNC(NOW())</f>
        <v>44013</v>
      </c>
      <c r="E2" s="21"/>
    </row>
    <row r="3" spans="1:5" s="22" customFormat="1" x14ac:dyDescent="0.2">
      <c r="A3" s="24" t="s">
        <v>1</v>
      </c>
      <c r="B3" s="4"/>
      <c r="C3" s="25"/>
      <c r="D3" s="26"/>
      <c r="E3" s="21"/>
    </row>
    <row r="4" spans="1:5" s="22" customFormat="1" x14ac:dyDescent="0.2">
      <c r="A4" s="27" t="s">
        <v>2</v>
      </c>
      <c r="B4" s="5"/>
      <c r="C4" s="28"/>
      <c r="D4" s="26"/>
      <c r="E4" s="21"/>
    </row>
    <row r="5" spans="1:5" s="22" customFormat="1" x14ac:dyDescent="0.2">
      <c r="A5" s="29" t="s">
        <v>3</v>
      </c>
      <c r="B5" s="5"/>
      <c r="C5" s="28"/>
      <c r="D5" s="26"/>
      <c r="E5" s="21"/>
    </row>
    <row r="6" spans="1:5" s="22" customFormat="1" x14ac:dyDescent="0.2">
      <c r="A6" s="29" t="s">
        <v>4</v>
      </c>
      <c r="B6" s="5"/>
      <c r="C6" s="28"/>
      <c r="D6" s="26"/>
      <c r="E6" s="21"/>
    </row>
    <row r="7" spans="1:5" s="22" customFormat="1" x14ac:dyDescent="0.2">
      <c r="A7" s="29" t="s">
        <v>5</v>
      </c>
      <c r="B7" s="88"/>
      <c r="C7" s="31" t="s">
        <v>23</v>
      </c>
      <c r="D7" s="26"/>
      <c r="E7" s="21"/>
    </row>
    <row r="8" spans="1:5" s="22" customFormat="1" x14ac:dyDescent="0.2">
      <c r="A8" s="27" t="s">
        <v>6</v>
      </c>
      <c r="B8" s="5"/>
      <c r="C8" s="28"/>
      <c r="D8" s="26"/>
      <c r="E8" s="21"/>
    </row>
    <row r="9" spans="1:5" s="22" customFormat="1" x14ac:dyDescent="0.2">
      <c r="A9" s="29" t="s">
        <v>7</v>
      </c>
      <c r="B9" s="5"/>
      <c r="C9" s="28"/>
      <c r="D9" s="26"/>
      <c r="E9" s="21"/>
    </row>
    <row r="10" spans="1:5" s="22" customFormat="1" x14ac:dyDescent="0.2">
      <c r="A10" s="27" t="s">
        <v>8</v>
      </c>
      <c r="B10" s="30"/>
      <c r="C10" s="31" t="s">
        <v>24</v>
      </c>
      <c r="D10" s="137" t="str">
        <f>IF(B12=0,"",DATE(B10-1900,B11,B12))</f>
        <v/>
      </c>
      <c r="E10" s="21"/>
    </row>
    <row r="11" spans="1:5" s="22" customFormat="1" x14ac:dyDescent="0.2">
      <c r="A11" s="27" t="s">
        <v>9</v>
      </c>
      <c r="B11" s="30"/>
      <c r="C11" s="31" t="s">
        <v>25</v>
      </c>
      <c r="D11" s="26"/>
      <c r="E11" s="21"/>
    </row>
    <row r="12" spans="1:5" s="22" customFormat="1" x14ac:dyDescent="0.2">
      <c r="A12" s="27" t="s">
        <v>10</v>
      </c>
      <c r="B12" s="30"/>
      <c r="C12" s="31" t="s">
        <v>26</v>
      </c>
      <c r="D12" s="26"/>
      <c r="E12" s="21"/>
    </row>
    <row r="13" spans="1:5" s="22" customFormat="1" x14ac:dyDescent="0.2">
      <c r="A13" s="29" t="s">
        <v>11</v>
      </c>
      <c r="B13" s="88"/>
      <c r="C13" s="31" t="s">
        <v>27</v>
      </c>
      <c r="D13" s="26"/>
      <c r="E13" s="21"/>
    </row>
    <row r="14" spans="1:5" s="22" customFormat="1" x14ac:dyDescent="0.2">
      <c r="A14" s="29" t="s">
        <v>12</v>
      </c>
      <c r="B14" s="88"/>
      <c r="C14" s="31" t="s">
        <v>27</v>
      </c>
      <c r="D14" s="26"/>
      <c r="E14" s="21"/>
    </row>
    <row r="15" spans="1:5" s="22" customFormat="1" x14ac:dyDescent="0.2">
      <c r="A15" s="29" t="s">
        <v>87</v>
      </c>
      <c r="B15" s="89"/>
      <c r="C15" s="31" t="s">
        <v>26</v>
      </c>
      <c r="D15" s="26"/>
      <c r="E15" s="21"/>
    </row>
    <row r="16" spans="1:5" s="22" customFormat="1" x14ac:dyDescent="0.2">
      <c r="A16" s="29" t="s">
        <v>13</v>
      </c>
      <c r="B16" s="90" t="str">
        <f>IF(B14="","",(B14/B13)*100)</f>
        <v/>
      </c>
      <c r="C16" s="31" t="s">
        <v>28</v>
      </c>
      <c r="D16" s="32"/>
      <c r="E16" s="33" t="s">
        <v>81</v>
      </c>
    </row>
    <row r="17" spans="1:7" s="22" customFormat="1" x14ac:dyDescent="0.2">
      <c r="A17" s="27" t="s">
        <v>14</v>
      </c>
      <c r="B17" s="90" t="str">
        <f>IF(B13="","",B13/B7)</f>
        <v/>
      </c>
      <c r="C17" s="31" t="s">
        <v>29</v>
      </c>
      <c r="D17" s="26"/>
      <c r="E17" s="33" t="s">
        <v>82</v>
      </c>
      <c r="F17" s="34"/>
      <c r="G17" s="35" t="s">
        <v>35</v>
      </c>
    </row>
    <row r="18" spans="1:7" s="22" customFormat="1" x14ac:dyDescent="0.2">
      <c r="A18" s="29" t="s">
        <v>15</v>
      </c>
      <c r="B18" s="91"/>
      <c r="C18" s="31" t="s">
        <v>30</v>
      </c>
      <c r="D18" s="26"/>
      <c r="E18" s="33" t="s">
        <v>34</v>
      </c>
      <c r="F18" s="31"/>
      <c r="G18" s="21"/>
    </row>
    <row r="19" spans="1:7" s="22" customFormat="1" x14ac:dyDescent="0.2">
      <c r="A19" s="27" t="s">
        <v>16</v>
      </c>
      <c r="B19" s="90" t="str">
        <f>IF(B18="","",B18/B7)</f>
        <v/>
      </c>
      <c r="C19" s="31" t="s">
        <v>31</v>
      </c>
      <c r="D19" s="26"/>
      <c r="E19" s="33"/>
      <c r="F19" s="21"/>
      <c r="G19" s="21"/>
    </row>
    <row r="20" spans="1:7" s="22" customFormat="1" x14ac:dyDescent="0.2">
      <c r="A20" s="29" t="s">
        <v>17</v>
      </c>
      <c r="B20" s="90" t="str">
        <f>IF(B18="","",(B18/B14)*1000)</f>
        <v/>
      </c>
      <c r="C20" s="31" t="s">
        <v>32</v>
      </c>
      <c r="D20" s="26"/>
      <c r="E20" s="33"/>
      <c r="F20" s="21"/>
      <c r="G20" s="21"/>
    </row>
    <row r="21" spans="1:7" s="22" customFormat="1" x14ac:dyDescent="0.2">
      <c r="A21" s="29" t="s">
        <v>18</v>
      </c>
      <c r="B21" s="90" t="str">
        <f>IF(B12="","",SUM(日誌!I11:K74)*1000)</f>
        <v/>
      </c>
      <c r="C21" s="31" t="s">
        <v>30</v>
      </c>
      <c r="D21" s="26"/>
      <c r="E21" s="33"/>
      <c r="F21" s="21"/>
      <c r="G21" s="21"/>
    </row>
    <row r="22" spans="1:7" s="22" customFormat="1" x14ac:dyDescent="0.2">
      <c r="A22" s="27" t="s">
        <v>19</v>
      </c>
      <c r="B22" s="90" t="str">
        <f>IF(B12="","",SUM(日誌!L11:L74))</f>
        <v/>
      </c>
      <c r="C22" s="31" t="s">
        <v>83</v>
      </c>
      <c r="D22" s="26"/>
      <c r="E22" s="33"/>
      <c r="F22" s="21"/>
      <c r="G22" s="21"/>
    </row>
    <row r="23" spans="1:7" s="22" customFormat="1" x14ac:dyDescent="0.2">
      <c r="A23" s="29" t="s">
        <v>20</v>
      </c>
      <c r="B23" s="92" t="str">
        <f>IF(B18="","",B21/B18)</f>
        <v/>
      </c>
      <c r="C23" s="31"/>
      <c r="D23" s="26"/>
      <c r="E23" s="33"/>
      <c r="F23" s="21"/>
      <c r="G23" s="21"/>
    </row>
    <row r="24" spans="1:7" s="22" customFormat="1" x14ac:dyDescent="0.2">
      <c r="A24" s="29" t="s">
        <v>21</v>
      </c>
      <c r="B24" s="90" t="str">
        <f>IF(B18="","",B20/B15)</f>
        <v/>
      </c>
      <c r="C24" s="36" t="s">
        <v>33</v>
      </c>
      <c r="D24" s="26"/>
      <c r="E24" s="21"/>
      <c r="F24" s="21"/>
      <c r="G24" s="21"/>
    </row>
    <row r="25" spans="1:7" s="22" customFormat="1" ht="14.5" thickBot="1" x14ac:dyDescent="0.25">
      <c r="A25" s="29" t="s">
        <v>22</v>
      </c>
      <c r="B25" s="157" t="str">
        <f>IF(B20="","",((B16*(B20/1000))/(B15*B23)*100))</f>
        <v/>
      </c>
      <c r="C25" s="31"/>
      <c r="D25" s="26"/>
      <c r="E25" s="21"/>
      <c r="F25" s="21"/>
      <c r="G25" s="21"/>
    </row>
    <row r="26" spans="1:7" s="22" customFormat="1" x14ac:dyDescent="0.2">
      <c r="A26" s="37"/>
      <c r="B26" s="37"/>
      <c r="C26" s="37"/>
      <c r="D26" s="21"/>
      <c r="E26" s="21"/>
      <c r="F26" s="21"/>
      <c r="G26" s="21"/>
    </row>
  </sheetData>
  <sheetProtection algorithmName="SHA-512" hashValue="CIWM9DDZPP2b6Zp57ZJtZRoPVFz8uBMztqS9Ts8rFnUdXgVAWzSHXLVlO6PWNegYyIirAXdx2UyngllIN9LWPQ==" saltValue="nk8GYruM2ZxpyxDMYucx/g==" spinCount="100000" sheet="1" objects="1" scenarios="1"/>
  <phoneticPr fontId="5"/>
  <pageMargins left="0.5" right="0.5" top="0.5" bottom="0.5" header="0" footer="0"/>
  <pageSetup paperSize="9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87" zoomScaleNormal="87" workbookViewId="0">
      <pane xSplit="3" ySplit="10" topLeftCell="D17" activePane="bottomRight" state="frozen"/>
      <selection pane="topRight" activeCell="D1" sqref="D1"/>
      <selection pane="bottomLeft" activeCell="A11" sqref="A11"/>
      <selection pane="bottomRight" activeCell="H15" sqref="H15"/>
    </sheetView>
  </sheetViews>
  <sheetFormatPr defaultColWidth="10.69140625" defaultRowHeight="14" x14ac:dyDescent="0.2"/>
  <cols>
    <col min="1" max="1" width="4.69140625" style="21" customWidth="1"/>
    <col min="2" max="2" width="5.69140625" style="21" customWidth="1"/>
    <col min="3" max="3" width="10.69140625" style="21" customWidth="1"/>
    <col min="4" max="6" width="7.69140625" style="21" customWidth="1"/>
    <col min="7" max="7" width="8.69140625" style="21" customWidth="1"/>
    <col min="8" max="11" width="6.69140625" style="21" customWidth="1"/>
    <col min="12" max="12" width="10.69140625" style="21" customWidth="1"/>
    <col min="13" max="16" width="6.69140625" style="21" customWidth="1"/>
    <col min="17" max="17" width="25.69140625" style="21" customWidth="1"/>
    <col min="18" max="16384" width="10.69140625" style="21"/>
  </cols>
  <sheetData>
    <row r="1" spans="1:18" s="22" customFormat="1" ht="28" x14ac:dyDescent="0.4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3" spans="1:18" s="22" customFormat="1" x14ac:dyDescent="0.2">
      <c r="A3" s="6" t="s">
        <v>1</v>
      </c>
      <c r="B3" s="38"/>
      <c r="C3" s="21" t="str">
        <f>IF(基本登録!B3="","",基本登録!B3)</f>
        <v/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22" customFormat="1" x14ac:dyDescent="0.2">
      <c r="A4" s="6" t="s">
        <v>2</v>
      </c>
      <c r="B4" s="38"/>
      <c r="C4" s="134" t="str">
        <f>IF(基本登録!B4="","",基本登録!B4)</f>
        <v/>
      </c>
      <c r="D4" s="21"/>
      <c r="E4" s="21"/>
      <c r="F4" s="21"/>
      <c r="G4" s="21"/>
      <c r="H4" s="21"/>
      <c r="I4" s="21"/>
      <c r="J4" s="6" t="s">
        <v>6</v>
      </c>
      <c r="K4" s="38"/>
      <c r="L4" s="21" t="str">
        <f>IF(基本登録!B8="","",基本登録!B8)</f>
        <v/>
      </c>
      <c r="M4" s="21"/>
      <c r="N4" s="21"/>
      <c r="O4" s="21"/>
      <c r="P4" s="21"/>
      <c r="Q4" s="21"/>
      <c r="R4" s="21"/>
    </row>
    <row r="5" spans="1:18" s="22" customFormat="1" x14ac:dyDescent="0.2">
      <c r="A5" s="6" t="s">
        <v>3</v>
      </c>
      <c r="B5" s="38"/>
      <c r="C5" s="21" t="str">
        <f>IF(基本登録!B5="","",基本登録!B5)</f>
        <v/>
      </c>
      <c r="D5" s="21"/>
      <c r="E5" s="21"/>
      <c r="F5" s="21"/>
      <c r="G5" s="21"/>
      <c r="H5" s="21"/>
      <c r="I5" s="21"/>
      <c r="J5" s="6" t="s">
        <v>7</v>
      </c>
      <c r="K5" s="38"/>
      <c r="L5" s="21" t="str">
        <f>IF(基本登録!B9="","",基本登録!B9)</f>
        <v/>
      </c>
      <c r="M5" s="21"/>
      <c r="N5" s="21"/>
      <c r="O5" s="21"/>
      <c r="P5" s="21"/>
      <c r="Q5" s="21"/>
      <c r="R5" s="21"/>
    </row>
    <row r="6" spans="1:18" s="22" customFormat="1" ht="14.15" customHeight="1" x14ac:dyDescent="0.2">
      <c r="A6" s="6" t="s">
        <v>4</v>
      </c>
      <c r="B6" s="38"/>
      <c r="C6" s="135" t="str">
        <f>IF(基本登録!B6="","",基本登録!B6)</f>
        <v/>
      </c>
      <c r="D6" s="21"/>
      <c r="E6" s="21"/>
      <c r="F6" s="21"/>
      <c r="G6" s="21"/>
      <c r="H6" s="21"/>
      <c r="I6" s="21"/>
      <c r="J6" s="6" t="s">
        <v>44</v>
      </c>
      <c r="K6" s="38"/>
      <c r="L6" s="138" t="str">
        <f>IF(基本登録!B12="","",基本登録!D10)</f>
        <v/>
      </c>
      <c r="M6" s="21"/>
      <c r="N6" s="21"/>
      <c r="O6" s="21"/>
      <c r="P6" s="21"/>
      <c r="Q6" s="21"/>
      <c r="R6" s="21"/>
    </row>
    <row r="7" spans="1:18" s="22" customFormat="1" ht="14.15" customHeight="1" x14ac:dyDescent="0.2">
      <c r="A7" s="6" t="s">
        <v>5</v>
      </c>
      <c r="B7" s="38"/>
      <c r="C7" s="136" t="str">
        <f>IF(基本登録!B7="","",基本登録!B7)</f>
        <v/>
      </c>
      <c r="D7" s="21" t="s">
        <v>23</v>
      </c>
      <c r="E7" s="21"/>
      <c r="F7" s="21"/>
      <c r="G7" s="21"/>
      <c r="H7" s="21"/>
      <c r="I7" s="21"/>
      <c r="J7" s="6" t="s">
        <v>11</v>
      </c>
      <c r="K7" s="38"/>
      <c r="L7" s="139" t="str">
        <f>IF(基本登録!B13="","",基本登録!B13)</f>
        <v/>
      </c>
      <c r="M7" s="21" t="s">
        <v>27</v>
      </c>
      <c r="N7" s="21"/>
      <c r="O7" s="21"/>
      <c r="P7" s="21"/>
      <c r="Q7" s="21"/>
      <c r="R7" s="21"/>
    </row>
    <row r="8" spans="1:18" ht="14.5" thickBot="1" x14ac:dyDescent="0.25"/>
    <row r="9" spans="1:18" s="22" customFormat="1" ht="15" customHeight="1" x14ac:dyDescent="0.2">
      <c r="A9" s="39"/>
      <c r="B9" s="40"/>
      <c r="C9" s="40"/>
      <c r="D9" s="39"/>
      <c r="E9" s="40"/>
      <c r="F9" s="40"/>
      <c r="G9" s="40"/>
      <c r="H9" s="40"/>
      <c r="I9" s="41" t="s">
        <v>42</v>
      </c>
      <c r="J9" s="42"/>
      <c r="K9" s="42"/>
      <c r="L9" s="43"/>
      <c r="M9" s="39"/>
      <c r="N9" s="193" t="s">
        <v>49</v>
      </c>
      <c r="O9" s="194"/>
      <c r="P9" s="46"/>
      <c r="Q9" s="24"/>
      <c r="R9" s="26"/>
    </row>
    <row r="10" spans="1:18" s="22" customFormat="1" ht="14.5" thickBot="1" x14ac:dyDescent="0.25">
      <c r="A10" s="7" t="s">
        <v>89</v>
      </c>
      <c r="B10" s="8" t="s">
        <v>88</v>
      </c>
      <c r="C10" s="8" t="s">
        <v>38</v>
      </c>
      <c r="D10" s="7" t="s">
        <v>39</v>
      </c>
      <c r="E10" s="8" t="s">
        <v>40</v>
      </c>
      <c r="F10" s="8" t="s">
        <v>64</v>
      </c>
      <c r="G10" s="8" t="s">
        <v>62</v>
      </c>
      <c r="H10" s="8" t="s">
        <v>41</v>
      </c>
      <c r="I10" s="9" t="s">
        <v>43</v>
      </c>
      <c r="J10" s="10" t="s">
        <v>45</v>
      </c>
      <c r="K10" s="10" t="s">
        <v>46</v>
      </c>
      <c r="L10" s="8" t="s">
        <v>47</v>
      </c>
      <c r="M10" s="7" t="s">
        <v>48</v>
      </c>
      <c r="N10" s="10" t="s">
        <v>50</v>
      </c>
      <c r="O10" s="10" t="s">
        <v>51</v>
      </c>
      <c r="P10" s="8" t="s">
        <v>63</v>
      </c>
      <c r="Q10" s="7" t="s">
        <v>52</v>
      </c>
      <c r="R10" s="26"/>
    </row>
    <row r="11" spans="1:18" s="22" customFormat="1" x14ac:dyDescent="0.2">
      <c r="A11" s="24"/>
      <c r="B11" s="43">
        <v>0</v>
      </c>
      <c r="C11" s="11" t="str">
        <f>IF(基本登録!B12=0,"",基本登録!D10)</f>
        <v/>
      </c>
      <c r="D11" s="93"/>
      <c r="E11" s="94" t="str">
        <f>IF(基本登録!B13="","",基本登録!B13-D11)</f>
        <v/>
      </c>
      <c r="F11" s="99" t="str">
        <f ca="1">IF(C11&gt;TRUNC(NOW()),"",IF(L$7="","",(E11/L$7)*100))</f>
        <v/>
      </c>
      <c r="G11" s="100"/>
      <c r="H11" s="100"/>
      <c r="I11" s="103"/>
      <c r="J11" s="104"/>
      <c r="K11" s="104"/>
      <c r="L11" s="109"/>
      <c r="M11" s="12"/>
      <c r="N11" s="109"/>
      <c r="O11" s="109"/>
      <c r="P11" s="109"/>
      <c r="Q11" s="12"/>
      <c r="R11" s="26"/>
    </row>
    <row r="12" spans="1:18" s="22" customFormat="1" x14ac:dyDescent="0.2">
      <c r="A12" s="29"/>
      <c r="B12" s="13">
        <f t="shared" ref="B12:B43" si="0">B11+1</f>
        <v>1</v>
      </c>
      <c r="C12" s="14" t="str">
        <f t="shared" ref="C12:C43" si="1">IF(C11="","",C11+1)</f>
        <v/>
      </c>
      <c r="D12" s="95"/>
      <c r="E12" s="96" t="str">
        <f t="shared" ref="E12:E43" ca="1" si="2">IF(C12&gt;TRUNC(NOW()),"",IF(E11="","",E11-D12))</f>
        <v/>
      </c>
      <c r="F12" s="90" t="str">
        <f t="shared" ref="F12:F74" ca="1" si="3">IF(C12&gt;TRUNC(NOW()),"",IF(L$7="","",(E12/L$7)*100))</f>
        <v/>
      </c>
      <c r="G12" s="91"/>
      <c r="H12" s="91"/>
      <c r="I12" s="105"/>
      <c r="J12" s="106"/>
      <c r="K12" s="106"/>
      <c r="L12" s="89"/>
      <c r="M12" s="15"/>
      <c r="N12" s="89"/>
      <c r="O12" s="89"/>
      <c r="P12" s="89"/>
      <c r="Q12" s="15"/>
      <c r="R12" s="26"/>
    </row>
    <row r="13" spans="1:18" s="22" customFormat="1" x14ac:dyDescent="0.2">
      <c r="A13" s="26"/>
      <c r="B13" s="16">
        <f t="shared" si="0"/>
        <v>2</v>
      </c>
      <c r="C13" s="17" t="str">
        <f t="shared" si="1"/>
        <v/>
      </c>
      <c r="D13" s="97"/>
      <c r="E13" s="98" t="str">
        <f t="shared" ca="1" si="2"/>
        <v/>
      </c>
      <c r="F13" s="101" t="str">
        <f t="shared" ca="1" si="3"/>
        <v/>
      </c>
      <c r="G13" s="102"/>
      <c r="H13" s="102"/>
      <c r="I13" s="107"/>
      <c r="J13" s="108"/>
      <c r="K13" s="108"/>
      <c r="L13" s="110"/>
      <c r="M13" s="18"/>
      <c r="N13" s="110"/>
      <c r="O13" s="110"/>
      <c r="P13" s="110"/>
      <c r="Q13" s="18"/>
      <c r="R13" s="26"/>
    </row>
    <row r="14" spans="1:18" s="22" customFormat="1" x14ac:dyDescent="0.2">
      <c r="A14" s="26"/>
      <c r="B14" s="16">
        <f t="shared" si="0"/>
        <v>3</v>
      </c>
      <c r="C14" s="17" t="str">
        <f t="shared" si="1"/>
        <v/>
      </c>
      <c r="D14" s="97"/>
      <c r="E14" s="98" t="str">
        <f t="shared" ca="1" si="2"/>
        <v/>
      </c>
      <c r="F14" s="101" t="str">
        <f t="shared" ca="1" si="3"/>
        <v/>
      </c>
      <c r="G14" s="102"/>
      <c r="H14" s="102"/>
      <c r="I14" s="107"/>
      <c r="J14" s="108"/>
      <c r="K14" s="108"/>
      <c r="L14" s="110"/>
      <c r="M14" s="18"/>
      <c r="N14" s="110"/>
      <c r="O14" s="110"/>
      <c r="P14" s="110"/>
      <c r="Q14" s="18"/>
      <c r="R14" s="26"/>
    </row>
    <row r="15" spans="1:18" s="22" customFormat="1" x14ac:dyDescent="0.2">
      <c r="A15" s="26"/>
      <c r="B15" s="16">
        <f t="shared" si="0"/>
        <v>4</v>
      </c>
      <c r="C15" s="17" t="str">
        <f t="shared" si="1"/>
        <v/>
      </c>
      <c r="D15" s="97"/>
      <c r="E15" s="98" t="str">
        <f t="shared" ca="1" si="2"/>
        <v/>
      </c>
      <c r="F15" s="101" t="str">
        <f t="shared" ca="1" si="3"/>
        <v/>
      </c>
      <c r="G15" s="102"/>
      <c r="H15" s="102"/>
      <c r="I15" s="107"/>
      <c r="J15" s="108"/>
      <c r="K15" s="108"/>
      <c r="L15" s="110"/>
      <c r="M15" s="18"/>
      <c r="N15" s="110"/>
      <c r="O15" s="110"/>
      <c r="P15" s="110"/>
      <c r="Q15" s="18"/>
      <c r="R15" s="26"/>
    </row>
    <row r="16" spans="1:18" s="22" customFormat="1" x14ac:dyDescent="0.2">
      <c r="A16" s="26"/>
      <c r="B16" s="16">
        <f t="shared" si="0"/>
        <v>5</v>
      </c>
      <c r="C16" s="17" t="str">
        <f t="shared" si="1"/>
        <v/>
      </c>
      <c r="D16" s="97"/>
      <c r="E16" s="98" t="str">
        <f t="shared" ca="1" si="2"/>
        <v/>
      </c>
      <c r="F16" s="101" t="str">
        <f t="shared" ca="1" si="3"/>
        <v/>
      </c>
      <c r="G16" s="102"/>
      <c r="H16" s="102"/>
      <c r="I16" s="107"/>
      <c r="J16" s="108"/>
      <c r="K16" s="108"/>
      <c r="L16" s="110"/>
      <c r="M16" s="18"/>
      <c r="N16" s="110"/>
      <c r="O16" s="110"/>
      <c r="P16" s="110"/>
      <c r="Q16" s="18"/>
      <c r="R16" s="26"/>
    </row>
    <row r="17" spans="1:18" s="22" customFormat="1" x14ac:dyDescent="0.2">
      <c r="A17" s="26"/>
      <c r="B17" s="16">
        <f t="shared" si="0"/>
        <v>6</v>
      </c>
      <c r="C17" s="17" t="str">
        <f t="shared" si="1"/>
        <v/>
      </c>
      <c r="D17" s="97"/>
      <c r="E17" s="98" t="str">
        <f t="shared" ca="1" si="2"/>
        <v/>
      </c>
      <c r="F17" s="101" t="str">
        <f t="shared" ca="1" si="3"/>
        <v/>
      </c>
      <c r="G17" s="102"/>
      <c r="H17" s="102"/>
      <c r="I17" s="107"/>
      <c r="J17" s="108"/>
      <c r="K17" s="108"/>
      <c r="L17" s="110"/>
      <c r="M17" s="18"/>
      <c r="N17" s="110"/>
      <c r="O17" s="110"/>
      <c r="P17" s="110"/>
      <c r="Q17" s="18"/>
      <c r="R17" s="26"/>
    </row>
    <row r="18" spans="1:18" s="22" customFormat="1" x14ac:dyDescent="0.2">
      <c r="A18" s="26">
        <v>1</v>
      </c>
      <c r="B18" s="16">
        <f t="shared" si="0"/>
        <v>7</v>
      </c>
      <c r="C18" s="17" t="str">
        <f t="shared" si="1"/>
        <v/>
      </c>
      <c r="D18" s="97"/>
      <c r="E18" s="98" t="str">
        <f t="shared" ca="1" si="2"/>
        <v/>
      </c>
      <c r="F18" s="101" t="str">
        <f t="shared" ca="1" si="3"/>
        <v/>
      </c>
      <c r="G18" s="102"/>
      <c r="H18" s="102"/>
      <c r="I18" s="107"/>
      <c r="J18" s="108"/>
      <c r="K18" s="108"/>
      <c r="L18" s="110"/>
      <c r="M18" s="18"/>
      <c r="N18" s="110"/>
      <c r="O18" s="110"/>
      <c r="P18" s="110"/>
      <c r="Q18" s="18"/>
      <c r="R18" s="26"/>
    </row>
    <row r="19" spans="1:18" s="22" customFormat="1" x14ac:dyDescent="0.2">
      <c r="A19" s="29"/>
      <c r="B19" s="13">
        <f t="shared" si="0"/>
        <v>8</v>
      </c>
      <c r="C19" s="14" t="str">
        <f t="shared" si="1"/>
        <v/>
      </c>
      <c r="D19" s="95"/>
      <c r="E19" s="96" t="str">
        <f t="shared" ca="1" si="2"/>
        <v/>
      </c>
      <c r="F19" s="90" t="str">
        <f t="shared" ca="1" si="3"/>
        <v/>
      </c>
      <c r="G19" s="91"/>
      <c r="H19" s="91"/>
      <c r="I19" s="105"/>
      <c r="J19" s="106"/>
      <c r="K19" s="106"/>
      <c r="L19" s="89"/>
      <c r="M19" s="15"/>
      <c r="N19" s="89"/>
      <c r="O19" s="89"/>
      <c r="P19" s="89"/>
      <c r="Q19" s="15"/>
      <c r="R19" s="26"/>
    </row>
    <row r="20" spans="1:18" s="22" customFormat="1" x14ac:dyDescent="0.2">
      <c r="A20" s="26"/>
      <c r="B20" s="16">
        <f t="shared" si="0"/>
        <v>9</v>
      </c>
      <c r="C20" s="17" t="str">
        <f t="shared" si="1"/>
        <v/>
      </c>
      <c r="D20" s="97"/>
      <c r="E20" s="98" t="str">
        <f t="shared" ca="1" si="2"/>
        <v/>
      </c>
      <c r="F20" s="101" t="str">
        <f t="shared" ca="1" si="3"/>
        <v/>
      </c>
      <c r="G20" s="102"/>
      <c r="H20" s="102"/>
      <c r="I20" s="107"/>
      <c r="J20" s="108"/>
      <c r="K20" s="108"/>
      <c r="L20" s="110"/>
      <c r="M20" s="18"/>
      <c r="N20" s="110"/>
      <c r="O20" s="110"/>
      <c r="P20" s="110"/>
      <c r="Q20" s="18"/>
      <c r="R20" s="26"/>
    </row>
    <row r="21" spans="1:18" s="22" customFormat="1" x14ac:dyDescent="0.2">
      <c r="A21" s="26"/>
      <c r="B21" s="16">
        <f t="shared" si="0"/>
        <v>10</v>
      </c>
      <c r="C21" s="17" t="str">
        <f t="shared" si="1"/>
        <v/>
      </c>
      <c r="D21" s="97"/>
      <c r="E21" s="98" t="str">
        <f t="shared" ca="1" si="2"/>
        <v/>
      </c>
      <c r="F21" s="101" t="str">
        <f t="shared" ca="1" si="3"/>
        <v/>
      </c>
      <c r="G21" s="102"/>
      <c r="H21" s="102"/>
      <c r="I21" s="107"/>
      <c r="J21" s="108"/>
      <c r="K21" s="108"/>
      <c r="L21" s="110"/>
      <c r="M21" s="18"/>
      <c r="N21" s="110"/>
      <c r="O21" s="110"/>
      <c r="P21" s="110"/>
      <c r="Q21" s="18"/>
      <c r="R21" s="26"/>
    </row>
    <row r="22" spans="1:18" s="22" customFormat="1" x14ac:dyDescent="0.2">
      <c r="A22" s="26"/>
      <c r="B22" s="16">
        <f t="shared" si="0"/>
        <v>11</v>
      </c>
      <c r="C22" s="17" t="str">
        <f t="shared" si="1"/>
        <v/>
      </c>
      <c r="D22" s="97"/>
      <c r="E22" s="98" t="str">
        <f t="shared" ca="1" si="2"/>
        <v/>
      </c>
      <c r="F22" s="101" t="str">
        <f t="shared" ca="1" si="3"/>
        <v/>
      </c>
      <c r="G22" s="102"/>
      <c r="H22" s="102"/>
      <c r="I22" s="107"/>
      <c r="J22" s="108"/>
      <c r="K22" s="108"/>
      <c r="L22" s="110"/>
      <c r="M22" s="18"/>
      <c r="N22" s="110"/>
      <c r="O22" s="110"/>
      <c r="P22" s="110"/>
      <c r="Q22" s="18"/>
      <c r="R22" s="26"/>
    </row>
    <row r="23" spans="1:18" s="22" customFormat="1" x14ac:dyDescent="0.2">
      <c r="A23" s="26"/>
      <c r="B23" s="16">
        <f t="shared" si="0"/>
        <v>12</v>
      </c>
      <c r="C23" s="17" t="str">
        <f t="shared" si="1"/>
        <v/>
      </c>
      <c r="D23" s="97"/>
      <c r="E23" s="98" t="str">
        <f t="shared" ca="1" si="2"/>
        <v/>
      </c>
      <c r="F23" s="101" t="str">
        <f t="shared" ca="1" si="3"/>
        <v/>
      </c>
      <c r="G23" s="102"/>
      <c r="H23" s="102"/>
      <c r="I23" s="107"/>
      <c r="J23" s="108"/>
      <c r="K23" s="108"/>
      <c r="L23" s="110"/>
      <c r="M23" s="18"/>
      <c r="N23" s="110"/>
      <c r="O23" s="110"/>
      <c r="P23" s="110"/>
      <c r="Q23" s="18"/>
      <c r="R23" s="26"/>
    </row>
    <row r="24" spans="1:18" s="22" customFormat="1" x14ac:dyDescent="0.2">
      <c r="A24" s="26"/>
      <c r="B24" s="16">
        <f t="shared" si="0"/>
        <v>13</v>
      </c>
      <c r="C24" s="17" t="str">
        <f t="shared" si="1"/>
        <v/>
      </c>
      <c r="D24" s="97"/>
      <c r="E24" s="98" t="str">
        <f t="shared" ca="1" si="2"/>
        <v/>
      </c>
      <c r="F24" s="101" t="str">
        <f t="shared" ca="1" si="3"/>
        <v/>
      </c>
      <c r="G24" s="102"/>
      <c r="H24" s="102"/>
      <c r="I24" s="107"/>
      <c r="J24" s="108"/>
      <c r="K24" s="108"/>
      <c r="L24" s="110"/>
      <c r="M24" s="18"/>
      <c r="N24" s="110"/>
      <c r="O24" s="110"/>
      <c r="P24" s="110"/>
      <c r="Q24" s="18"/>
      <c r="R24" s="26"/>
    </row>
    <row r="25" spans="1:18" s="22" customFormat="1" x14ac:dyDescent="0.2">
      <c r="A25" s="26">
        <v>2</v>
      </c>
      <c r="B25" s="16">
        <f t="shared" si="0"/>
        <v>14</v>
      </c>
      <c r="C25" s="17" t="str">
        <f t="shared" si="1"/>
        <v/>
      </c>
      <c r="D25" s="97"/>
      <c r="E25" s="98" t="str">
        <f t="shared" ca="1" si="2"/>
        <v/>
      </c>
      <c r="F25" s="101" t="str">
        <f t="shared" ca="1" si="3"/>
        <v/>
      </c>
      <c r="G25" s="102"/>
      <c r="H25" s="102"/>
      <c r="I25" s="107"/>
      <c r="J25" s="108"/>
      <c r="K25" s="108"/>
      <c r="L25" s="110"/>
      <c r="M25" s="18"/>
      <c r="N25" s="110"/>
      <c r="O25" s="110"/>
      <c r="P25" s="110"/>
      <c r="Q25" s="18"/>
      <c r="R25" s="26"/>
    </row>
    <row r="26" spans="1:18" s="22" customFormat="1" x14ac:dyDescent="0.2">
      <c r="A26" s="29"/>
      <c r="B26" s="13">
        <f t="shared" si="0"/>
        <v>15</v>
      </c>
      <c r="C26" s="14" t="str">
        <f t="shared" si="1"/>
        <v/>
      </c>
      <c r="D26" s="95"/>
      <c r="E26" s="96" t="str">
        <f t="shared" ca="1" si="2"/>
        <v/>
      </c>
      <c r="F26" s="90" t="str">
        <f t="shared" ca="1" si="3"/>
        <v/>
      </c>
      <c r="G26" s="91"/>
      <c r="H26" s="91"/>
      <c r="I26" s="105"/>
      <c r="J26" s="106"/>
      <c r="K26" s="106"/>
      <c r="L26" s="89"/>
      <c r="M26" s="15"/>
      <c r="N26" s="89"/>
      <c r="O26" s="89"/>
      <c r="P26" s="89"/>
      <c r="Q26" s="15"/>
      <c r="R26" s="26"/>
    </row>
    <row r="27" spans="1:18" s="22" customFormat="1" x14ac:dyDescent="0.2">
      <c r="A27" s="26"/>
      <c r="B27" s="16">
        <f t="shared" si="0"/>
        <v>16</v>
      </c>
      <c r="C27" s="17" t="str">
        <f t="shared" si="1"/>
        <v/>
      </c>
      <c r="D27" s="97"/>
      <c r="E27" s="98" t="str">
        <f t="shared" ca="1" si="2"/>
        <v/>
      </c>
      <c r="F27" s="101" t="str">
        <f t="shared" ca="1" si="3"/>
        <v/>
      </c>
      <c r="G27" s="102"/>
      <c r="H27" s="102"/>
      <c r="I27" s="107"/>
      <c r="J27" s="108"/>
      <c r="K27" s="108"/>
      <c r="L27" s="110"/>
      <c r="M27" s="18"/>
      <c r="N27" s="110"/>
      <c r="O27" s="110"/>
      <c r="P27" s="110"/>
      <c r="Q27" s="18"/>
      <c r="R27" s="26"/>
    </row>
    <row r="28" spans="1:18" s="22" customFormat="1" x14ac:dyDescent="0.2">
      <c r="A28" s="26"/>
      <c r="B28" s="16">
        <f t="shared" si="0"/>
        <v>17</v>
      </c>
      <c r="C28" s="17" t="str">
        <f t="shared" si="1"/>
        <v/>
      </c>
      <c r="D28" s="97"/>
      <c r="E28" s="98" t="str">
        <f t="shared" ca="1" si="2"/>
        <v/>
      </c>
      <c r="F28" s="101" t="str">
        <f t="shared" ca="1" si="3"/>
        <v/>
      </c>
      <c r="G28" s="102"/>
      <c r="H28" s="102"/>
      <c r="I28" s="107"/>
      <c r="J28" s="108"/>
      <c r="K28" s="108"/>
      <c r="L28" s="110"/>
      <c r="M28" s="18"/>
      <c r="N28" s="110"/>
      <c r="O28" s="110"/>
      <c r="P28" s="110"/>
      <c r="Q28" s="18"/>
      <c r="R28" s="26"/>
    </row>
    <row r="29" spans="1:18" s="22" customFormat="1" x14ac:dyDescent="0.2">
      <c r="A29" s="26"/>
      <c r="B29" s="16">
        <f t="shared" si="0"/>
        <v>18</v>
      </c>
      <c r="C29" s="17" t="str">
        <f t="shared" si="1"/>
        <v/>
      </c>
      <c r="D29" s="97"/>
      <c r="E29" s="98" t="str">
        <f t="shared" ca="1" si="2"/>
        <v/>
      </c>
      <c r="F29" s="101" t="str">
        <f t="shared" ca="1" si="3"/>
        <v/>
      </c>
      <c r="G29" s="102"/>
      <c r="H29" s="102"/>
      <c r="I29" s="107"/>
      <c r="J29" s="108"/>
      <c r="K29" s="108"/>
      <c r="L29" s="110"/>
      <c r="M29" s="18"/>
      <c r="N29" s="110"/>
      <c r="O29" s="110"/>
      <c r="P29" s="110"/>
      <c r="Q29" s="18"/>
      <c r="R29" s="26"/>
    </row>
    <row r="30" spans="1:18" s="22" customFormat="1" x14ac:dyDescent="0.2">
      <c r="A30" s="26"/>
      <c r="B30" s="16">
        <f t="shared" si="0"/>
        <v>19</v>
      </c>
      <c r="C30" s="17" t="str">
        <f t="shared" si="1"/>
        <v/>
      </c>
      <c r="D30" s="97"/>
      <c r="E30" s="98" t="str">
        <f t="shared" ca="1" si="2"/>
        <v/>
      </c>
      <c r="F30" s="101" t="str">
        <f t="shared" ca="1" si="3"/>
        <v/>
      </c>
      <c r="G30" s="102"/>
      <c r="H30" s="102"/>
      <c r="I30" s="107"/>
      <c r="J30" s="108"/>
      <c r="K30" s="108"/>
      <c r="L30" s="110"/>
      <c r="M30" s="18"/>
      <c r="N30" s="110"/>
      <c r="O30" s="110"/>
      <c r="P30" s="110"/>
      <c r="Q30" s="18"/>
      <c r="R30" s="26"/>
    </row>
    <row r="31" spans="1:18" s="22" customFormat="1" x14ac:dyDescent="0.2">
      <c r="A31" s="26"/>
      <c r="B31" s="16">
        <f t="shared" si="0"/>
        <v>20</v>
      </c>
      <c r="C31" s="17" t="str">
        <f t="shared" si="1"/>
        <v/>
      </c>
      <c r="D31" s="97"/>
      <c r="E31" s="98" t="str">
        <f t="shared" ca="1" si="2"/>
        <v/>
      </c>
      <c r="F31" s="101" t="str">
        <f t="shared" ca="1" si="3"/>
        <v/>
      </c>
      <c r="G31" s="102"/>
      <c r="H31" s="102"/>
      <c r="I31" s="107"/>
      <c r="J31" s="108"/>
      <c r="K31" s="108"/>
      <c r="L31" s="110"/>
      <c r="M31" s="18"/>
      <c r="N31" s="110"/>
      <c r="O31" s="110"/>
      <c r="P31" s="110"/>
      <c r="Q31" s="18"/>
      <c r="R31" s="26"/>
    </row>
    <row r="32" spans="1:18" s="22" customFormat="1" x14ac:dyDescent="0.2">
      <c r="A32" s="26">
        <v>3</v>
      </c>
      <c r="B32" s="16">
        <f t="shared" si="0"/>
        <v>21</v>
      </c>
      <c r="C32" s="17" t="str">
        <f t="shared" si="1"/>
        <v/>
      </c>
      <c r="D32" s="97"/>
      <c r="E32" s="98" t="str">
        <f t="shared" ca="1" si="2"/>
        <v/>
      </c>
      <c r="F32" s="101" t="str">
        <f t="shared" ca="1" si="3"/>
        <v/>
      </c>
      <c r="G32" s="102"/>
      <c r="H32" s="102"/>
      <c r="I32" s="107"/>
      <c r="J32" s="108"/>
      <c r="K32" s="108"/>
      <c r="L32" s="110"/>
      <c r="M32" s="18"/>
      <c r="N32" s="110"/>
      <c r="O32" s="110"/>
      <c r="P32" s="110"/>
      <c r="Q32" s="18"/>
      <c r="R32" s="26"/>
    </row>
    <row r="33" spans="1:18" s="22" customFormat="1" x14ac:dyDescent="0.2">
      <c r="A33" s="29"/>
      <c r="B33" s="13">
        <f t="shared" si="0"/>
        <v>22</v>
      </c>
      <c r="C33" s="14" t="str">
        <f t="shared" si="1"/>
        <v/>
      </c>
      <c r="D33" s="95"/>
      <c r="E33" s="96" t="str">
        <f t="shared" ca="1" si="2"/>
        <v/>
      </c>
      <c r="F33" s="90" t="str">
        <f t="shared" ca="1" si="3"/>
        <v/>
      </c>
      <c r="G33" s="91"/>
      <c r="H33" s="91"/>
      <c r="I33" s="105"/>
      <c r="J33" s="106"/>
      <c r="K33" s="106"/>
      <c r="L33" s="89"/>
      <c r="M33" s="15"/>
      <c r="N33" s="89"/>
      <c r="O33" s="89"/>
      <c r="P33" s="89"/>
      <c r="Q33" s="15"/>
      <c r="R33" s="26"/>
    </row>
    <row r="34" spans="1:18" s="22" customFormat="1" x14ac:dyDescent="0.2">
      <c r="A34" s="26"/>
      <c r="B34" s="16">
        <f t="shared" si="0"/>
        <v>23</v>
      </c>
      <c r="C34" s="17" t="str">
        <f t="shared" si="1"/>
        <v/>
      </c>
      <c r="D34" s="97"/>
      <c r="E34" s="98" t="str">
        <f t="shared" ca="1" si="2"/>
        <v/>
      </c>
      <c r="F34" s="101" t="str">
        <f t="shared" ca="1" si="3"/>
        <v/>
      </c>
      <c r="G34" s="102"/>
      <c r="H34" s="102"/>
      <c r="I34" s="107"/>
      <c r="J34" s="108"/>
      <c r="K34" s="108"/>
      <c r="L34" s="110"/>
      <c r="M34" s="18"/>
      <c r="N34" s="110"/>
      <c r="O34" s="110"/>
      <c r="P34" s="110"/>
      <c r="Q34" s="18"/>
      <c r="R34" s="26"/>
    </row>
    <row r="35" spans="1:18" s="22" customFormat="1" x14ac:dyDescent="0.2">
      <c r="A35" s="26"/>
      <c r="B35" s="16">
        <f t="shared" si="0"/>
        <v>24</v>
      </c>
      <c r="C35" s="17" t="str">
        <f t="shared" si="1"/>
        <v/>
      </c>
      <c r="D35" s="97"/>
      <c r="E35" s="98" t="str">
        <f t="shared" ca="1" si="2"/>
        <v/>
      </c>
      <c r="F35" s="101" t="str">
        <f t="shared" ca="1" si="3"/>
        <v/>
      </c>
      <c r="G35" s="102"/>
      <c r="H35" s="102"/>
      <c r="I35" s="107"/>
      <c r="J35" s="108"/>
      <c r="K35" s="108"/>
      <c r="L35" s="110"/>
      <c r="M35" s="18"/>
      <c r="N35" s="110"/>
      <c r="O35" s="110"/>
      <c r="P35" s="110"/>
      <c r="Q35" s="18"/>
      <c r="R35" s="26"/>
    </row>
    <row r="36" spans="1:18" s="22" customFormat="1" x14ac:dyDescent="0.2">
      <c r="A36" s="26"/>
      <c r="B36" s="16">
        <f t="shared" si="0"/>
        <v>25</v>
      </c>
      <c r="C36" s="17" t="str">
        <f t="shared" si="1"/>
        <v/>
      </c>
      <c r="D36" s="97"/>
      <c r="E36" s="98" t="str">
        <f t="shared" ca="1" si="2"/>
        <v/>
      </c>
      <c r="F36" s="101" t="str">
        <f t="shared" ca="1" si="3"/>
        <v/>
      </c>
      <c r="G36" s="102"/>
      <c r="H36" s="102"/>
      <c r="I36" s="107"/>
      <c r="J36" s="108"/>
      <c r="K36" s="108"/>
      <c r="L36" s="110"/>
      <c r="M36" s="18"/>
      <c r="N36" s="110"/>
      <c r="O36" s="110"/>
      <c r="P36" s="110"/>
      <c r="Q36" s="18"/>
      <c r="R36" s="26"/>
    </row>
    <row r="37" spans="1:18" s="22" customFormat="1" x14ac:dyDescent="0.2">
      <c r="A37" s="26"/>
      <c r="B37" s="16">
        <f t="shared" si="0"/>
        <v>26</v>
      </c>
      <c r="C37" s="17" t="str">
        <f t="shared" si="1"/>
        <v/>
      </c>
      <c r="D37" s="97"/>
      <c r="E37" s="98" t="str">
        <f t="shared" ca="1" si="2"/>
        <v/>
      </c>
      <c r="F37" s="101" t="str">
        <f t="shared" ca="1" si="3"/>
        <v/>
      </c>
      <c r="G37" s="102"/>
      <c r="H37" s="102"/>
      <c r="I37" s="107"/>
      <c r="J37" s="108"/>
      <c r="K37" s="108"/>
      <c r="L37" s="110"/>
      <c r="M37" s="18"/>
      <c r="N37" s="110"/>
      <c r="O37" s="110"/>
      <c r="P37" s="110"/>
      <c r="Q37" s="18"/>
      <c r="R37" s="26"/>
    </row>
    <row r="38" spans="1:18" s="22" customFormat="1" x14ac:dyDescent="0.2">
      <c r="A38" s="26"/>
      <c r="B38" s="16">
        <f t="shared" si="0"/>
        <v>27</v>
      </c>
      <c r="C38" s="17" t="str">
        <f t="shared" si="1"/>
        <v/>
      </c>
      <c r="D38" s="97"/>
      <c r="E38" s="98" t="str">
        <f t="shared" ca="1" si="2"/>
        <v/>
      </c>
      <c r="F38" s="101" t="str">
        <f t="shared" ca="1" si="3"/>
        <v/>
      </c>
      <c r="G38" s="102"/>
      <c r="H38" s="102"/>
      <c r="I38" s="107"/>
      <c r="J38" s="108"/>
      <c r="K38" s="108"/>
      <c r="L38" s="110"/>
      <c r="M38" s="18"/>
      <c r="N38" s="110"/>
      <c r="O38" s="110"/>
      <c r="P38" s="110"/>
      <c r="Q38" s="18"/>
      <c r="R38" s="26"/>
    </row>
    <row r="39" spans="1:18" s="22" customFormat="1" x14ac:dyDescent="0.2">
      <c r="A39" s="26">
        <v>4</v>
      </c>
      <c r="B39" s="16">
        <f t="shared" si="0"/>
        <v>28</v>
      </c>
      <c r="C39" s="17" t="str">
        <f t="shared" si="1"/>
        <v/>
      </c>
      <c r="D39" s="97"/>
      <c r="E39" s="98" t="str">
        <f t="shared" ca="1" si="2"/>
        <v/>
      </c>
      <c r="F39" s="101" t="str">
        <f t="shared" ca="1" si="3"/>
        <v/>
      </c>
      <c r="G39" s="102"/>
      <c r="H39" s="102"/>
      <c r="I39" s="107"/>
      <c r="J39" s="108"/>
      <c r="K39" s="108"/>
      <c r="L39" s="110"/>
      <c r="M39" s="18"/>
      <c r="N39" s="110"/>
      <c r="O39" s="110"/>
      <c r="P39" s="110"/>
      <c r="Q39" s="18"/>
      <c r="R39" s="26"/>
    </row>
    <row r="40" spans="1:18" s="22" customFormat="1" x14ac:dyDescent="0.2">
      <c r="A40" s="29"/>
      <c r="B40" s="13">
        <f t="shared" si="0"/>
        <v>29</v>
      </c>
      <c r="C40" s="14" t="str">
        <f t="shared" si="1"/>
        <v/>
      </c>
      <c r="D40" s="95"/>
      <c r="E40" s="96" t="str">
        <f t="shared" ca="1" si="2"/>
        <v/>
      </c>
      <c r="F40" s="90" t="str">
        <f t="shared" ca="1" si="3"/>
        <v/>
      </c>
      <c r="G40" s="91"/>
      <c r="H40" s="91"/>
      <c r="I40" s="105"/>
      <c r="J40" s="106"/>
      <c r="K40" s="106"/>
      <c r="L40" s="89"/>
      <c r="M40" s="15"/>
      <c r="N40" s="89"/>
      <c r="O40" s="89"/>
      <c r="P40" s="89"/>
      <c r="Q40" s="15"/>
      <c r="R40" s="26"/>
    </row>
    <row r="41" spans="1:18" s="22" customFormat="1" x14ac:dyDescent="0.2">
      <c r="A41" s="26"/>
      <c r="B41" s="16">
        <f t="shared" si="0"/>
        <v>30</v>
      </c>
      <c r="C41" s="17" t="str">
        <f t="shared" si="1"/>
        <v/>
      </c>
      <c r="D41" s="97"/>
      <c r="E41" s="98" t="str">
        <f t="shared" ca="1" si="2"/>
        <v/>
      </c>
      <c r="F41" s="101" t="str">
        <f t="shared" ca="1" si="3"/>
        <v/>
      </c>
      <c r="G41" s="102"/>
      <c r="H41" s="102"/>
      <c r="I41" s="107"/>
      <c r="J41" s="108"/>
      <c r="K41" s="108"/>
      <c r="L41" s="110"/>
      <c r="M41" s="18"/>
      <c r="N41" s="110"/>
      <c r="O41" s="110"/>
      <c r="P41" s="110"/>
      <c r="Q41" s="18"/>
      <c r="R41" s="26"/>
    </row>
    <row r="42" spans="1:18" s="22" customFormat="1" x14ac:dyDescent="0.2">
      <c r="A42" s="26"/>
      <c r="B42" s="16">
        <f t="shared" si="0"/>
        <v>31</v>
      </c>
      <c r="C42" s="17" t="str">
        <f t="shared" si="1"/>
        <v/>
      </c>
      <c r="D42" s="97"/>
      <c r="E42" s="98" t="str">
        <f t="shared" ca="1" si="2"/>
        <v/>
      </c>
      <c r="F42" s="101" t="str">
        <f t="shared" ca="1" si="3"/>
        <v/>
      </c>
      <c r="G42" s="102"/>
      <c r="H42" s="102"/>
      <c r="I42" s="107"/>
      <c r="J42" s="108"/>
      <c r="K42" s="108"/>
      <c r="L42" s="110"/>
      <c r="M42" s="18"/>
      <c r="N42" s="110"/>
      <c r="O42" s="110"/>
      <c r="P42" s="110"/>
      <c r="Q42" s="18"/>
      <c r="R42" s="26"/>
    </row>
    <row r="43" spans="1:18" s="22" customFormat="1" x14ac:dyDescent="0.2">
      <c r="A43" s="26"/>
      <c r="B43" s="16">
        <f t="shared" si="0"/>
        <v>32</v>
      </c>
      <c r="C43" s="17" t="str">
        <f t="shared" si="1"/>
        <v/>
      </c>
      <c r="D43" s="97"/>
      <c r="E43" s="98" t="str">
        <f t="shared" ca="1" si="2"/>
        <v/>
      </c>
      <c r="F43" s="101" t="str">
        <f t="shared" ca="1" si="3"/>
        <v/>
      </c>
      <c r="G43" s="102"/>
      <c r="H43" s="102"/>
      <c r="I43" s="107"/>
      <c r="J43" s="108"/>
      <c r="K43" s="108"/>
      <c r="L43" s="110"/>
      <c r="M43" s="18"/>
      <c r="N43" s="110"/>
      <c r="O43" s="110"/>
      <c r="P43" s="110"/>
      <c r="Q43" s="18"/>
      <c r="R43" s="26"/>
    </row>
    <row r="44" spans="1:18" s="22" customFormat="1" x14ac:dyDescent="0.2">
      <c r="A44" s="26"/>
      <c r="B44" s="16">
        <f t="shared" ref="B44:B74" si="4">B43+1</f>
        <v>33</v>
      </c>
      <c r="C44" s="17" t="str">
        <f t="shared" ref="C44:C74" si="5">IF(C43="","",C43+1)</f>
        <v/>
      </c>
      <c r="D44" s="97"/>
      <c r="E44" s="98" t="str">
        <f t="shared" ref="E44:E74" ca="1" si="6">IF(C44&gt;TRUNC(NOW()),"",IF(E43="","",E43-D44))</f>
        <v/>
      </c>
      <c r="F44" s="101" t="str">
        <f t="shared" ca="1" si="3"/>
        <v/>
      </c>
      <c r="G44" s="102"/>
      <c r="H44" s="102"/>
      <c r="I44" s="107"/>
      <c r="J44" s="108"/>
      <c r="K44" s="108"/>
      <c r="L44" s="110"/>
      <c r="M44" s="18"/>
      <c r="N44" s="110"/>
      <c r="O44" s="110"/>
      <c r="P44" s="110"/>
      <c r="Q44" s="18"/>
      <c r="R44" s="26"/>
    </row>
    <row r="45" spans="1:18" s="22" customFormat="1" x14ac:dyDescent="0.2">
      <c r="A45" s="26"/>
      <c r="B45" s="16">
        <f t="shared" si="4"/>
        <v>34</v>
      </c>
      <c r="C45" s="17" t="str">
        <f t="shared" si="5"/>
        <v/>
      </c>
      <c r="D45" s="97"/>
      <c r="E45" s="98" t="str">
        <f t="shared" ca="1" si="6"/>
        <v/>
      </c>
      <c r="F45" s="101" t="str">
        <f t="shared" ca="1" si="3"/>
        <v/>
      </c>
      <c r="G45" s="102"/>
      <c r="H45" s="102"/>
      <c r="I45" s="107"/>
      <c r="J45" s="108"/>
      <c r="K45" s="108"/>
      <c r="L45" s="110"/>
      <c r="M45" s="18"/>
      <c r="N45" s="110"/>
      <c r="O45" s="110"/>
      <c r="P45" s="110"/>
      <c r="Q45" s="18"/>
      <c r="R45" s="26"/>
    </row>
    <row r="46" spans="1:18" s="22" customFormat="1" x14ac:dyDescent="0.2">
      <c r="A46" s="26">
        <v>5</v>
      </c>
      <c r="B46" s="16">
        <f t="shared" si="4"/>
        <v>35</v>
      </c>
      <c r="C46" s="17" t="str">
        <f t="shared" si="5"/>
        <v/>
      </c>
      <c r="D46" s="97"/>
      <c r="E46" s="98" t="str">
        <f t="shared" ca="1" si="6"/>
        <v/>
      </c>
      <c r="F46" s="101" t="str">
        <f t="shared" ca="1" si="3"/>
        <v/>
      </c>
      <c r="G46" s="102"/>
      <c r="H46" s="102"/>
      <c r="I46" s="107"/>
      <c r="J46" s="108"/>
      <c r="K46" s="108"/>
      <c r="L46" s="110"/>
      <c r="M46" s="18"/>
      <c r="N46" s="110"/>
      <c r="O46" s="110"/>
      <c r="P46" s="110"/>
      <c r="Q46" s="18"/>
      <c r="R46" s="26"/>
    </row>
    <row r="47" spans="1:18" s="22" customFormat="1" x14ac:dyDescent="0.2">
      <c r="A47" s="29"/>
      <c r="B47" s="13">
        <f t="shared" si="4"/>
        <v>36</v>
      </c>
      <c r="C47" s="14" t="str">
        <f t="shared" si="5"/>
        <v/>
      </c>
      <c r="D47" s="95"/>
      <c r="E47" s="96" t="str">
        <f t="shared" ca="1" si="6"/>
        <v/>
      </c>
      <c r="F47" s="90" t="str">
        <f t="shared" ca="1" si="3"/>
        <v/>
      </c>
      <c r="G47" s="91"/>
      <c r="H47" s="91"/>
      <c r="I47" s="105"/>
      <c r="J47" s="106"/>
      <c r="K47" s="106"/>
      <c r="L47" s="89"/>
      <c r="M47" s="15"/>
      <c r="N47" s="89"/>
      <c r="O47" s="89"/>
      <c r="P47" s="89"/>
      <c r="Q47" s="15"/>
      <c r="R47" s="26"/>
    </row>
    <row r="48" spans="1:18" s="22" customFormat="1" x14ac:dyDescent="0.2">
      <c r="A48" s="26"/>
      <c r="B48" s="16">
        <f t="shared" si="4"/>
        <v>37</v>
      </c>
      <c r="C48" s="17" t="str">
        <f t="shared" si="5"/>
        <v/>
      </c>
      <c r="D48" s="97"/>
      <c r="E48" s="98" t="str">
        <f t="shared" ca="1" si="6"/>
        <v/>
      </c>
      <c r="F48" s="101" t="str">
        <f t="shared" ca="1" si="3"/>
        <v/>
      </c>
      <c r="G48" s="102"/>
      <c r="H48" s="102"/>
      <c r="I48" s="107"/>
      <c r="J48" s="108"/>
      <c r="K48" s="108"/>
      <c r="L48" s="110"/>
      <c r="M48" s="18"/>
      <c r="N48" s="110"/>
      <c r="O48" s="110"/>
      <c r="P48" s="110"/>
      <c r="Q48" s="18"/>
      <c r="R48" s="26"/>
    </row>
    <row r="49" spans="1:18" s="22" customFormat="1" x14ac:dyDescent="0.2">
      <c r="A49" s="26"/>
      <c r="B49" s="16">
        <f t="shared" si="4"/>
        <v>38</v>
      </c>
      <c r="C49" s="17" t="str">
        <f t="shared" si="5"/>
        <v/>
      </c>
      <c r="D49" s="97"/>
      <c r="E49" s="98" t="str">
        <f t="shared" ca="1" si="6"/>
        <v/>
      </c>
      <c r="F49" s="101" t="str">
        <f t="shared" ca="1" si="3"/>
        <v/>
      </c>
      <c r="G49" s="102"/>
      <c r="H49" s="102"/>
      <c r="I49" s="107"/>
      <c r="J49" s="108"/>
      <c r="K49" s="108"/>
      <c r="L49" s="110"/>
      <c r="M49" s="18"/>
      <c r="N49" s="110"/>
      <c r="O49" s="110"/>
      <c r="P49" s="110"/>
      <c r="Q49" s="18"/>
      <c r="R49" s="26"/>
    </row>
    <row r="50" spans="1:18" s="22" customFormat="1" x14ac:dyDescent="0.2">
      <c r="A50" s="26"/>
      <c r="B50" s="16">
        <f t="shared" si="4"/>
        <v>39</v>
      </c>
      <c r="C50" s="17" t="str">
        <f t="shared" si="5"/>
        <v/>
      </c>
      <c r="D50" s="97"/>
      <c r="E50" s="98" t="str">
        <f t="shared" ca="1" si="6"/>
        <v/>
      </c>
      <c r="F50" s="101" t="str">
        <f t="shared" ca="1" si="3"/>
        <v/>
      </c>
      <c r="G50" s="102"/>
      <c r="H50" s="102"/>
      <c r="I50" s="107"/>
      <c r="J50" s="108"/>
      <c r="K50" s="108"/>
      <c r="L50" s="110"/>
      <c r="M50" s="18"/>
      <c r="N50" s="110"/>
      <c r="O50" s="110"/>
      <c r="P50" s="110"/>
      <c r="Q50" s="18"/>
      <c r="R50" s="26"/>
    </row>
    <row r="51" spans="1:18" s="22" customFormat="1" x14ac:dyDescent="0.2">
      <c r="A51" s="26"/>
      <c r="B51" s="16">
        <f t="shared" si="4"/>
        <v>40</v>
      </c>
      <c r="C51" s="17" t="str">
        <f t="shared" si="5"/>
        <v/>
      </c>
      <c r="D51" s="97"/>
      <c r="E51" s="98" t="str">
        <f t="shared" ca="1" si="6"/>
        <v/>
      </c>
      <c r="F51" s="101" t="str">
        <f t="shared" ca="1" si="3"/>
        <v/>
      </c>
      <c r="G51" s="102"/>
      <c r="H51" s="102"/>
      <c r="I51" s="107"/>
      <c r="J51" s="108"/>
      <c r="K51" s="108"/>
      <c r="L51" s="110"/>
      <c r="M51" s="18"/>
      <c r="N51" s="110"/>
      <c r="O51" s="110"/>
      <c r="P51" s="110"/>
      <c r="Q51" s="18"/>
      <c r="R51" s="26"/>
    </row>
    <row r="52" spans="1:18" s="22" customFormat="1" x14ac:dyDescent="0.2">
      <c r="A52" s="26"/>
      <c r="B52" s="16">
        <f t="shared" si="4"/>
        <v>41</v>
      </c>
      <c r="C52" s="17" t="str">
        <f t="shared" si="5"/>
        <v/>
      </c>
      <c r="D52" s="97"/>
      <c r="E52" s="98" t="str">
        <f t="shared" ca="1" si="6"/>
        <v/>
      </c>
      <c r="F52" s="101" t="str">
        <f t="shared" ca="1" si="3"/>
        <v/>
      </c>
      <c r="G52" s="102"/>
      <c r="H52" s="102"/>
      <c r="I52" s="107"/>
      <c r="J52" s="108"/>
      <c r="K52" s="108"/>
      <c r="L52" s="110"/>
      <c r="M52" s="18"/>
      <c r="N52" s="110"/>
      <c r="O52" s="110"/>
      <c r="P52" s="110"/>
      <c r="Q52" s="18"/>
      <c r="R52" s="26"/>
    </row>
    <row r="53" spans="1:18" s="22" customFormat="1" x14ac:dyDescent="0.2">
      <c r="A53" s="26">
        <v>6</v>
      </c>
      <c r="B53" s="16">
        <f t="shared" si="4"/>
        <v>42</v>
      </c>
      <c r="C53" s="17" t="str">
        <f t="shared" si="5"/>
        <v/>
      </c>
      <c r="D53" s="97"/>
      <c r="E53" s="98" t="str">
        <f t="shared" ca="1" si="6"/>
        <v/>
      </c>
      <c r="F53" s="101" t="str">
        <f t="shared" ca="1" si="3"/>
        <v/>
      </c>
      <c r="G53" s="102"/>
      <c r="H53" s="102"/>
      <c r="I53" s="107"/>
      <c r="J53" s="108"/>
      <c r="K53" s="108"/>
      <c r="L53" s="110"/>
      <c r="M53" s="18"/>
      <c r="N53" s="110"/>
      <c r="O53" s="110"/>
      <c r="P53" s="110"/>
      <c r="Q53" s="18"/>
      <c r="R53" s="26"/>
    </row>
    <row r="54" spans="1:18" s="22" customFormat="1" x14ac:dyDescent="0.2">
      <c r="A54" s="29"/>
      <c r="B54" s="13">
        <f t="shared" si="4"/>
        <v>43</v>
      </c>
      <c r="C54" s="14" t="str">
        <f t="shared" si="5"/>
        <v/>
      </c>
      <c r="D54" s="95"/>
      <c r="E54" s="96" t="str">
        <f t="shared" ca="1" si="6"/>
        <v/>
      </c>
      <c r="F54" s="90" t="str">
        <f t="shared" ca="1" si="3"/>
        <v/>
      </c>
      <c r="G54" s="91"/>
      <c r="H54" s="91"/>
      <c r="I54" s="105"/>
      <c r="J54" s="106"/>
      <c r="K54" s="106"/>
      <c r="L54" s="89"/>
      <c r="M54" s="15"/>
      <c r="N54" s="89"/>
      <c r="O54" s="89"/>
      <c r="P54" s="89"/>
      <c r="Q54" s="15"/>
      <c r="R54" s="26"/>
    </row>
    <row r="55" spans="1:18" s="22" customFormat="1" x14ac:dyDescent="0.2">
      <c r="A55" s="26"/>
      <c r="B55" s="16">
        <f t="shared" si="4"/>
        <v>44</v>
      </c>
      <c r="C55" s="17" t="str">
        <f t="shared" si="5"/>
        <v/>
      </c>
      <c r="D55" s="97"/>
      <c r="E55" s="98" t="str">
        <f t="shared" ca="1" si="6"/>
        <v/>
      </c>
      <c r="F55" s="101" t="str">
        <f t="shared" ca="1" si="3"/>
        <v/>
      </c>
      <c r="G55" s="102"/>
      <c r="H55" s="102"/>
      <c r="I55" s="107"/>
      <c r="J55" s="108"/>
      <c r="K55" s="108"/>
      <c r="L55" s="110"/>
      <c r="M55" s="18"/>
      <c r="N55" s="110"/>
      <c r="O55" s="110"/>
      <c r="P55" s="110"/>
      <c r="Q55" s="18"/>
      <c r="R55" s="26"/>
    </row>
    <row r="56" spans="1:18" s="22" customFormat="1" x14ac:dyDescent="0.2">
      <c r="A56" s="26"/>
      <c r="B56" s="16">
        <f t="shared" si="4"/>
        <v>45</v>
      </c>
      <c r="C56" s="17" t="str">
        <f t="shared" si="5"/>
        <v/>
      </c>
      <c r="D56" s="97"/>
      <c r="E56" s="98" t="str">
        <f t="shared" ca="1" si="6"/>
        <v/>
      </c>
      <c r="F56" s="101" t="str">
        <f t="shared" ca="1" si="3"/>
        <v/>
      </c>
      <c r="G56" s="102"/>
      <c r="H56" s="102"/>
      <c r="I56" s="107"/>
      <c r="J56" s="108"/>
      <c r="K56" s="108"/>
      <c r="L56" s="110"/>
      <c r="M56" s="18"/>
      <c r="N56" s="110"/>
      <c r="O56" s="110"/>
      <c r="P56" s="110"/>
      <c r="Q56" s="18"/>
      <c r="R56" s="26"/>
    </row>
    <row r="57" spans="1:18" s="22" customFormat="1" x14ac:dyDescent="0.2">
      <c r="A57" s="26"/>
      <c r="B57" s="16">
        <f t="shared" si="4"/>
        <v>46</v>
      </c>
      <c r="C57" s="17" t="str">
        <f t="shared" si="5"/>
        <v/>
      </c>
      <c r="D57" s="97"/>
      <c r="E57" s="98" t="str">
        <f t="shared" ca="1" si="6"/>
        <v/>
      </c>
      <c r="F57" s="101" t="str">
        <f t="shared" ca="1" si="3"/>
        <v/>
      </c>
      <c r="G57" s="102"/>
      <c r="H57" s="102"/>
      <c r="I57" s="107"/>
      <c r="J57" s="108"/>
      <c r="K57" s="108"/>
      <c r="L57" s="110"/>
      <c r="M57" s="18"/>
      <c r="N57" s="110"/>
      <c r="O57" s="110"/>
      <c r="P57" s="110"/>
      <c r="Q57" s="18"/>
      <c r="R57" s="26"/>
    </row>
    <row r="58" spans="1:18" s="22" customFormat="1" x14ac:dyDescent="0.2">
      <c r="A58" s="26"/>
      <c r="B58" s="16">
        <f t="shared" si="4"/>
        <v>47</v>
      </c>
      <c r="C58" s="17" t="str">
        <f t="shared" si="5"/>
        <v/>
      </c>
      <c r="D58" s="97"/>
      <c r="E58" s="98" t="str">
        <f t="shared" ca="1" si="6"/>
        <v/>
      </c>
      <c r="F58" s="101" t="str">
        <f t="shared" ca="1" si="3"/>
        <v/>
      </c>
      <c r="G58" s="102"/>
      <c r="H58" s="102"/>
      <c r="I58" s="107"/>
      <c r="J58" s="108"/>
      <c r="K58" s="108"/>
      <c r="L58" s="110"/>
      <c r="M58" s="18"/>
      <c r="N58" s="110"/>
      <c r="O58" s="110"/>
      <c r="P58" s="110"/>
      <c r="Q58" s="18"/>
      <c r="R58" s="26"/>
    </row>
    <row r="59" spans="1:18" s="22" customFormat="1" x14ac:dyDescent="0.2">
      <c r="A59" s="26"/>
      <c r="B59" s="16">
        <f t="shared" si="4"/>
        <v>48</v>
      </c>
      <c r="C59" s="17" t="str">
        <f t="shared" si="5"/>
        <v/>
      </c>
      <c r="D59" s="97"/>
      <c r="E59" s="98" t="str">
        <f t="shared" ca="1" si="6"/>
        <v/>
      </c>
      <c r="F59" s="101" t="str">
        <f t="shared" ca="1" si="3"/>
        <v/>
      </c>
      <c r="G59" s="102"/>
      <c r="H59" s="102"/>
      <c r="I59" s="107"/>
      <c r="J59" s="108"/>
      <c r="K59" s="108"/>
      <c r="L59" s="110"/>
      <c r="M59" s="18"/>
      <c r="N59" s="110"/>
      <c r="O59" s="110"/>
      <c r="P59" s="110"/>
      <c r="Q59" s="18"/>
      <c r="R59" s="26"/>
    </row>
    <row r="60" spans="1:18" s="22" customFormat="1" x14ac:dyDescent="0.2">
      <c r="A60" s="26">
        <v>7</v>
      </c>
      <c r="B60" s="16">
        <f t="shared" si="4"/>
        <v>49</v>
      </c>
      <c r="C60" s="17" t="str">
        <f t="shared" si="5"/>
        <v/>
      </c>
      <c r="D60" s="97"/>
      <c r="E60" s="98" t="str">
        <f t="shared" ca="1" si="6"/>
        <v/>
      </c>
      <c r="F60" s="101" t="str">
        <f t="shared" ca="1" si="3"/>
        <v/>
      </c>
      <c r="G60" s="102"/>
      <c r="H60" s="102"/>
      <c r="I60" s="107"/>
      <c r="J60" s="108"/>
      <c r="K60" s="108"/>
      <c r="L60" s="110"/>
      <c r="M60" s="18"/>
      <c r="N60" s="110"/>
      <c r="O60" s="110"/>
      <c r="P60" s="110"/>
      <c r="Q60" s="18"/>
      <c r="R60" s="26"/>
    </row>
    <row r="61" spans="1:18" s="22" customFormat="1" x14ac:dyDescent="0.2">
      <c r="A61" s="29"/>
      <c r="B61" s="13">
        <f t="shared" si="4"/>
        <v>50</v>
      </c>
      <c r="C61" s="14" t="str">
        <f t="shared" si="5"/>
        <v/>
      </c>
      <c r="D61" s="95"/>
      <c r="E61" s="96" t="str">
        <f t="shared" ca="1" si="6"/>
        <v/>
      </c>
      <c r="F61" s="90" t="str">
        <f t="shared" ca="1" si="3"/>
        <v/>
      </c>
      <c r="G61" s="91"/>
      <c r="H61" s="91"/>
      <c r="I61" s="105"/>
      <c r="J61" s="106"/>
      <c r="K61" s="106"/>
      <c r="L61" s="89"/>
      <c r="M61" s="15"/>
      <c r="N61" s="89"/>
      <c r="O61" s="89"/>
      <c r="P61" s="89"/>
      <c r="Q61" s="15"/>
      <c r="R61" s="26"/>
    </row>
    <row r="62" spans="1:18" s="22" customFormat="1" x14ac:dyDescent="0.2">
      <c r="A62" s="26"/>
      <c r="B62" s="16">
        <f t="shared" si="4"/>
        <v>51</v>
      </c>
      <c r="C62" s="17" t="str">
        <f t="shared" si="5"/>
        <v/>
      </c>
      <c r="D62" s="97"/>
      <c r="E62" s="98" t="str">
        <f t="shared" ca="1" si="6"/>
        <v/>
      </c>
      <c r="F62" s="101" t="str">
        <f t="shared" ca="1" si="3"/>
        <v/>
      </c>
      <c r="G62" s="102"/>
      <c r="H62" s="102"/>
      <c r="I62" s="107"/>
      <c r="J62" s="108"/>
      <c r="K62" s="108"/>
      <c r="L62" s="110"/>
      <c r="M62" s="18"/>
      <c r="N62" s="110"/>
      <c r="O62" s="110"/>
      <c r="P62" s="110"/>
      <c r="Q62" s="18"/>
      <c r="R62" s="26"/>
    </row>
    <row r="63" spans="1:18" s="22" customFormat="1" x14ac:dyDescent="0.2">
      <c r="A63" s="26"/>
      <c r="B63" s="16">
        <f t="shared" si="4"/>
        <v>52</v>
      </c>
      <c r="C63" s="17" t="str">
        <f t="shared" si="5"/>
        <v/>
      </c>
      <c r="D63" s="97"/>
      <c r="E63" s="98" t="str">
        <f t="shared" ca="1" si="6"/>
        <v/>
      </c>
      <c r="F63" s="101" t="str">
        <f t="shared" ca="1" si="3"/>
        <v/>
      </c>
      <c r="G63" s="102"/>
      <c r="H63" s="102"/>
      <c r="I63" s="107"/>
      <c r="J63" s="108"/>
      <c r="K63" s="108"/>
      <c r="L63" s="110"/>
      <c r="M63" s="18"/>
      <c r="N63" s="110"/>
      <c r="O63" s="110"/>
      <c r="P63" s="110"/>
      <c r="Q63" s="18"/>
      <c r="R63" s="26"/>
    </row>
    <row r="64" spans="1:18" s="22" customFormat="1" x14ac:dyDescent="0.2">
      <c r="A64" s="26"/>
      <c r="B64" s="16">
        <f t="shared" si="4"/>
        <v>53</v>
      </c>
      <c r="C64" s="17" t="str">
        <f t="shared" si="5"/>
        <v/>
      </c>
      <c r="D64" s="97"/>
      <c r="E64" s="98" t="str">
        <f t="shared" ca="1" si="6"/>
        <v/>
      </c>
      <c r="F64" s="101" t="str">
        <f t="shared" ca="1" si="3"/>
        <v/>
      </c>
      <c r="G64" s="102"/>
      <c r="H64" s="102"/>
      <c r="I64" s="107"/>
      <c r="J64" s="108"/>
      <c r="K64" s="108"/>
      <c r="L64" s="110"/>
      <c r="M64" s="18"/>
      <c r="N64" s="110"/>
      <c r="O64" s="110"/>
      <c r="P64" s="110"/>
      <c r="Q64" s="18"/>
      <c r="R64" s="26"/>
    </row>
    <row r="65" spans="1:18" s="22" customFormat="1" x14ac:dyDescent="0.2">
      <c r="A65" s="26"/>
      <c r="B65" s="16">
        <f t="shared" si="4"/>
        <v>54</v>
      </c>
      <c r="C65" s="17" t="str">
        <f t="shared" si="5"/>
        <v/>
      </c>
      <c r="D65" s="97"/>
      <c r="E65" s="98" t="str">
        <f t="shared" ca="1" si="6"/>
        <v/>
      </c>
      <c r="F65" s="101" t="str">
        <f t="shared" ca="1" si="3"/>
        <v/>
      </c>
      <c r="G65" s="102"/>
      <c r="H65" s="102"/>
      <c r="I65" s="107"/>
      <c r="J65" s="108"/>
      <c r="K65" s="108"/>
      <c r="L65" s="110"/>
      <c r="M65" s="18"/>
      <c r="N65" s="110"/>
      <c r="O65" s="110"/>
      <c r="P65" s="110"/>
      <c r="Q65" s="18"/>
      <c r="R65" s="26"/>
    </row>
    <row r="66" spans="1:18" s="22" customFormat="1" x14ac:dyDescent="0.2">
      <c r="A66" s="26"/>
      <c r="B66" s="16">
        <f t="shared" si="4"/>
        <v>55</v>
      </c>
      <c r="C66" s="17" t="str">
        <f t="shared" si="5"/>
        <v/>
      </c>
      <c r="D66" s="97"/>
      <c r="E66" s="98" t="str">
        <f t="shared" ca="1" si="6"/>
        <v/>
      </c>
      <c r="F66" s="101" t="str">
        <f t="shared" ca="1" si="3"/>
        <v/>
      </c>
      <c r="G66" s="102"/>
      <c r="H66" s="102"/>
      <c r="I66" s="107"/>
      <c r="J66" s="108"/>
      <c r="K66" s="108"/>
      <c r="L66" s="110"/>
      <c r="M66" s="18"/>
      <c r="N66" s="110"/>
      <c r="O66" s="110"/>
      <c r="P66" s="110"/>
      <c r="Q66" s="18"/>
      <c r="R66" s="26"/>
    </row>
    <row r="67" spans="1:18" s="22" customFormat="1" x14ac:dyDescent="0.2">
      <c r="A67" s="26">
        <v>8</v>
      </c>
      <c r="B67" s="16">
        <f t="shared" si="4"/>
        <v>56</v>
      </c>
      <c r="C67" s="17" t="str">
        <f t="shared" si="5"/>
        <v/>
      </c>
      <c r="D67" s="97"/>
      <c r="E67" s="98" t="str">
        <f t="shared" ca="1" si="6"/>
        <v/>
      </c>
      <c r="F67" s="101" t="str">
        <f t="shared" ca="1" si="3"/>
        <v/>
      </c>
      <c r="G67" s="102"/>
      <c r="H67" s="102"/>
      <c r="I67" s="107"/>
      <c r="J67" s="108"/>
      <c r="K67" s="108"/>
      <c r="L67" s="110"/>
      <c r="M67" s="18"/>
      <c r="N67" s="110"/>
      <c r="O67" s="110"/>
      <c r="P67" s="110"/>
      <c r="Q67" s="18"/>
      <c r="R67" s="26"/>
    </row>
    <row r="68" spans="1:18" s="22" customFormat="1" x14ac:dyDescent="0.2">
      <c r="A68" s="29"/>
      <c r="B68" s="13">
        <f t="shared" si="4"/>
        <v>57</v>
      </c>
      <c r="C68" s="14" t="str">
        <f t="shared" si="5"/>
        <v/>
      </c>
      <c r="D68" s="95"/>
      <c r="E68" s="96" t="str">
        <f t="shared" ca="1" si="6"/>
        <v/>
      </c>
      <c r="F68" s="90" t="str">
        <f t="shared" ca="1" si="3"/>
        <v/>
      </c>
      <c r="G68" s="91"/>
      <c r="H68" s="91"/>
      <c r="I68" s="105"/>
      <c r="J68" s="106"/>
      <c r="K68" s="106"/>
      <c r="L68" s="89"/>
      <c r="M68" s="15"/>
      <c r="N68" s="89"/>
      <c r="O68" s="89"/>
      <c r="P68" s="89"/>
      <c r="Q68" s="15"/>
      <c r="R68" s="26"/>
    </row>
    <row r="69" spans="1:18" s="22" customFormat="1" x14ac:dyDescent="0.2">
      <c r="A69" s="26"/>
      <c r="B69" s="16">
        <f t="shared" si="4"/>
        <v>58</v>
      </c>
      <c r="C69" s="17" t="str">
        <f t="shared" si="5"/>
        <v/>
      </c>
      <c r="D69" s="97"/>
      <c r="E69" s="98" t="str">
        <f t="shared" ca="1" si="6"/>
        <v/>
      </c>
      <c r="F69" s="101" t="str">
        <f t="shared" ca="1" si="3"/>
        <v/>
      </c>
      <c r="G69" s="102"/>
      <c r="H69" s="102"/>
      <c r="I69" s="107"/>
      <c r="J69" s="108"/>
      <c r="K69" s="108"/>
      <c r="L69" s="110"/>
      <c r="M69" s="18"/>
      <c r="N69" s="110"/>
      <c r="O69" s="110"/>
      <c r="P69" s="110"/>
      <c r="Q69" s="18"/>
      <c r="R69" s="26"/>
    </row>
    <row r="70" spans="1:18" s="22" customFormat="1" x14ac:dyDescent="0.2">
      <c r="A70" s="26"/>
      <c r="B70" s="16">
        <f t="shared" si="4"/>
        <v>59</v>
      </c>
      <c r="C70" s="17" t="str">
        <f t="shared" si="5"/>
        <v/>
      </c>
      <c r="D70" s="97"/>
      <c r="E70" s="98" t="str">
        <f t="shared" ca="1" si="6"/>
        <v/>
      </c>
      <c r="F70" s="101" t="str">
        <f t="shared" ca="1" si="3"/>
        <v/>
      </c>
      <c r="G70" s="102"/>
      <c r="H70" s="102"/>
      <c r="I70" s="107"/>
      <c r="J70" s="108"/>
      <c r="K70" s="108"/>
      <c r="L70" s="110"/>
      <c r="M70" s="18"/>
      <c r="N70" s="110"/>
      <c r="O70" s="110"/>
      <c r="P70" s="110"/>
      <c r="Q70" s="18"/>
      <c r="R70" s="26"/>
    </row>
    <row r="71" spans="1:18" s="22" customFormat="1" x14ac:dyDescent="0.2">
      <c r="A71" s="26"/>
      <c r="B71" s="16">
        <f t="shared" si="4"/>
        <v>60</v>
      </c>
      <c r="C71" s="17" t="str">
        <f t="shared" si="5"/>
        <v/>
      </c>
      <c r="D71" s="97"/>
      <c r="E71" s="98" t="str">
        <f t="shared" ca="1" si="6"/>
        <v/>
      </c>
      <c r="F71" s="101" t="str">
        <f t="shared" ca="1" si="3"/>
        <v/>
      </c>
      <c r="G71" s="102"/>
      <c r="H71" s="102"/>
      <c r="I71" s="107"/>
      <c r="J71" s="108"/>
      <c r="K71" s="108"/>
      <c r="L71" s="110"/>
      <c r="M71" s="18"/>
      <c r="N71" s="110"/>
      <c r="O71" s="110"/>
      <c r="P71" s="110"/>
      <c r="Q71" s="18"/>
      <c r="R71" s="26"/>
    </row>
    <row r="72" spans="1:18" s="22" customFormat="1" x14ac:dyDescent="0.2">
      <c r="A72" s="26"/>
      <c r="B72" s="16">
        <f t="shared" si="4"/>
        <v>61</v>
      </c>
      <c r="C72" s="17" t="str">
        <f t="shared" si="5"/>
        <v/>
      </c>
      <c r="D72" s="97"/>
      <c r="E72" s="98" t="str">
        <f t="shared" ca="1" si="6"/>
        <v/>
      </c>
      <c r="F72" s="101" t="str">
        <f t="shared" ca="1" si="3"/>
        <v/>
      </c>
      <c r="G72" s="102"/>
      <c r="H72" s="102"/>
      <c r="I72" s="107"/>
      <c r="J72" s="108"/>
      <c r="K72" s="108"/>
      <c r="L72" s="110"/>
      <c r="M72" s="18"/>
      <c r="N72" s="110"/>
      <c r="O72" s="110"/>
      <c r="P72" s="110"/>
      <c r="Q72" s="18"/>
      <c r="R72" s="26"/>
    </row>
    <row r="73" spans="1:18" s="22" customFormat="1" x14ac:dyDescent="0.2">
      <c r="A73" s="26"/>
      <c r="B73" s="16">
        <f t="shared" si="4"/>
        <v>62</v>
      </c>
      <c r="C73" s="17" t="str">
        <f t="shared" si="5"/>
        <v/>
      </c>
      <c r="D73" s="97"/>
      <c r="E73" s="98" t="str">
        <f t="shared" ca="1" si="6"/>
        <v/>
      </c>
      <c r="F73" s="101" t="str">
        <f t="shared" ca="1" si="3"/>
        <v/>
      </c>
      <c r="G73" s="102"/>
      <c r="H73" s="102"/>
      <c r="I73" s="107"/>
      <c r="J73" s="108"/>
      <c r="K73" s="108"/>
      <c r="L73" s="110"/>
      <c r="M73" s="18"/>
      <c r="N73" s="110"/>
      <c r="O73" s="110"/>
      <c r="P73" s="110"/>
      <c r="Q73" s="18"/>
      <c r="R73" s="26"/>
    </row>
    <row r="74" spans="1:18" s="22" customFormat="1" x14ac:dyDescent="0.2">
      <c r="A74" s="26">
        <v>9</v>
      </c>
      <c r="B74" s="16">
        <f t="shared" si="4"/>
        <v>63</v>
      </c>
      <c r="C74" s="17" t="str">
        <f t="shared" si="5"/>
        <v/>
      </c>
      <c r="D74" s="97"/>
      <c r="E74" s="98" t="str">
        <f t="shared" ca="1" si="6"/>
        <v/>
      </c>
      <c r="F74" s="101" t="str">
        <f t="shared" ca="1" si="3"/>
        <v/>
      </c>
      <c r="G74" s="102"/>
      <c r="H74" s="102"/>
      <c r="I74" s="107"/>
      <c r="J74" s="108"/>
      <c r="K74" s="108"/>
      <c r="L74" s="110"/>
      <c r="M74" s="18"/>
      <c r="N74" s="110"/>
      <c r="O74" s="110"/>
      <c r="P74" s="110"/>
      <c r="Q74" s="18"/>
      <c r="R74" s="26"/>
    </row>
    <row r="75" spans="1:18" s="22" customFormat="1" x14ac:dyDescent="0.2">
      <c r="A75" s="29"/>
      <c r="B75" s="13">
        <f t="shared" ref="B75:B81" si="7">B74+1</f>
        <v>64</v>
      </c>
      <c r="C75" s="14" t="str">
        <f t="shared" ref="C75:C81" si="8">IF(C74="","",C74+1)</f>
        <v/>
      </c>
      <c r="D75" s="95"/>
      <c r="E75" s="96" t="str">
        <f t="shared" ref="E75:E81" ca="1" si="9">IF(C75&gt;TRUNC(NOW()),"",IF(E74="","",E74-D75))</f>
        <v/>
      </c>
      <c r="F75" s="90" t="str">
        <f t="shared" ref="F75:F81" ca="1" si="10">IF(C75&gt;TRUNC(NOW()),"",IF(L$7="","",(E75/L$7)*100))</f>
        <v/>
      </c>
      <c r="G75" s="91"/>
      <c r="H75" s="91"/>
      <c r="I75" s="105"/>
      <c r="J75" s="106"/>
      <c r="K75" s="106"/>
      <c r="L75" s="89"/>
      <c r="M75" s="15"/>
      <c r="N75" s="89"/>
      <c r="O75" s="89"/>
      <c r="P75" s="89"/>
      <c r="Q75" s="15"/>
      <c r="R75" s="26"/>
    </row>
    <row r="76" spans="1:18" s="22" customFormat="1" x14ac:dyDescent="0.2">
      <c r="A76" s="26"/>
      <c r="B76" s="16">
        <f t="shared" si="7"/>
        <v>65</v>
      </c>
      <c r="C76" s="17" t="str">
        <f t="shared" si="8"/>
        <v/>
      </c>
      <c r="D76" s="97"/>
      <c r="E76" s="98" t="str">
        <f t="shared" ca="1" si="9"/>
        <v/>
      </c>
      <c r="F76" s="101" t="str">
        <f t="shared" ca="1" si="10"/>
        <v/>
      </c>
      <c r="G76" s="102"/>
      <c r="H76" s="102"/>
      <c r="I76" s="107"/>
      <c r="J76" s="108"/>
      <c r="K76" s="108"/>
      <c r="L76" s="110"/>
      <c r="M76" s="18"/>
      <c r="N76" s="110"/>
      <c r="O76" s="110"/>
      <c r="P76" s="110"/>
      <c r="Q76" s="18"/>
      <c r="R76" s="26"/>
    </row>
    <row r="77" spans="1:18" s="22" customFormat="1" x14ac:dyDescent="0.2">
      <c r="A77" s="26"/>
      <c r="B77" s="16">
        <f t="shared" si="7"/>
        <v>66</v>
      </c>
      <c r="C77" s="17" t="str">
        <f t="shared" si="8"/>
        <v/>
      </c>
      <c r="D77" s="97"/>
      <c r="E77" s="98" t="str">
        <f t="shared" ca="1" si="9"/>
        <v/>
      </c>
      <c r="F77" s="101" t="str">
        <f t="shared" ca="1" si="10"/>
        <v/>
      </c>
      <c r="G77" s="102"/>
      <c r="H77" s="102"/>
      <c r="I77" s="107"/>
      <c r="J77" s="108"/>
      <c r="K77" s="108"/>
      <c r="L77" s="110"/>
      <c r="M77" s="18"/>
      <c r="N77" s="110"/>
      <c r="O77" s="110"/>
      <c r="P77" s="110"/>
      <c r="Q77" s="18"/>
      <c r="R77" s="26"/>
    </row>
    <row r="78" spans="1:18" s="22" customFormat="1" x14ac:dyDescent="0.2">
      <c r="A78" s="26"/>
      <c r="B78" s="16">
        <f t="shared" si="7"/>
        <v>67</v>
      </c>
      <c r="C78" s="17" t="str">
        <f t="shared" si="8"/>
        <v/>
      </c>
      <c r="D78" s="97"/>
      <c r="E78" s="98" t="str">
        <f t="shared" ca="1" si="9"/>
        <v/>
      </c>
      <c r="F78" s="101" t="str">
        <f t="shared" ca="1" si="10"/>
        <v/>
      </c>
      <c r="G78" s="102"/>
      <c r="H78" s="102"/>
      <c r="I78" s="107"/>
      <c r="J78" s="108"/>
      <c r="K78" s="108"/>
      <c r="L78" s="110"/>
      <c r="M78" s="18"/>
      <c r="N78" s="110"/>
      <c r="O78" s="110"/>
      <c r="P78" s="110"/>
      <c r="Q78" s="18"/>
      <c r="R78" s="26"/>
    </row>
    <row r="79" spans="1:18" s="22" customFormat="1" x14ac:dyDescent="0.2">
      <c r="A79" s="26"/>
      <c r="B79" s="16">
        <f t="shared" si="7"/>
        <v>68</v>
      </c>
      <c r="C79" s="17" t="str">
        <f t="shared" si="8"/>
        <v/>
      </c>
      <c r="D79" s="97"/>
      <c r="E79" s="98" t="str">
        <f t="shared" ca="1" si="9"/>
        <v/>
      </c>
      <c r="F79" s="101" t="str">
        <f t="shared" ca="1" si="10"/>
        <v/>
      </c>
      <c r="G79" s="102"/>
      <c r="H79" s="102"/>
      <c r="I79" s="107"/>
      <c r="J79" s="108"/>
      <c r="K79" s="108"/>
      <c r="L79" s="110"/>
      <c r="M79" s="18"/>
      <c r="N79" s="110"/>
      <c r="O79" s="110"/>
      <c r="P79" s="110"/>
      <c r="Q79" s="18"/>
      <c r="R79" s="26"/>
    </row>
    <row r="80" spans="1:18" s="22" customFormat="1" x14ac:dyDescent="0.2">
      <c r="A80" s="26"/>
      <c r="B80" s="16">
        <f t="shared" si="7"/>
        <v>69</v>
      </c>
      <c r="C80" s="17" t="str">
        <f t="shared" si="8"/>
        <v/>
      </c>
      <c r="D80" s="97"/>
      <c r="E80" s="98" t="str">
        <f t="shared" ca="1" si="9"/>
        <v/>
      </c>
      <c r="F80" s="101" t="str">
        <f t="shared" ca="1" si="10"/>
        <v/>
      </c>
      <c r="G80" s="102"/>
      <c r="H80" s="102"/>
      <c r="I80" s="107"/>
      <c r="J80" s="108"/>
      <c r="K80" s="108"/>
      <c r="L80" s="110"/>
      <c r="M80" s="18"/>
      <c r="N80" s="110"/>
      <c r="O80" s="110"/>
      <c r="P80" s="110"/>
      <c r="Q80" s="18"/>
      <c r="R80" s="26"/>
    </row>
    <row r="81" spans="1:18" s="22" customFormat="1" ht="14.5" thickBot="1" x14ac:dyDescent="0.25">
      <c r="A81" s="26">
        <v>10</v>
      </c>
      <c r="B81" s="16">
        <f t="shared" si="7"/>
        <v>70</v>
      </c>
      <c r="C81" s="17" t="str">
        <f t="shared" si="8"/>
        <v/>
      </c>
      <c r="D81" s="97"/>
      <c r="E81" s="98" t="str">
        <f t="shared" ca="1" si="9"/>
        <v/>
      </c>
      <c r="F81" s="101" t="str">
        <f t="shared" ca="1" si="10"/>
        <v/>
      </c>
      <c r="G81" s="102"/>
      <c r="H81" s="102"/>
      <c r="I81" s="107"/>
      <c r="J81" s="108"/>
      <c r="K81" s="108"/>
      <c r="L81" s="110"/>
      <c r="M81" s="18"/>
      <c r="N81" s="110"/>
      <c r="O81" s="110"/>
      <c r="P81" s="110"/>
      <c r="Q81" s="18"/>
      <c r="R81" s="26"/>
    </row>
    <row r="82" spans="1:18" s="22" customFormat="1" ht="15.75" customHeight="1" thickTop="1" x14ac:dyDescent="0.25">
      <c r="A82" s="180" t="s">
        <v>80</v>
      </c>
      <c r="B82" s="181"/>
      <c r="C82" s="182"/>
      <c r="D82" s="66"/>
      <c r="E82" s="67"/>
      <c r="F82" s="68"/>
      <c r="G82" s="69"/>
      <c r="H82" s="70"/>
      <c r="I82" s="183" t="s">
        <v>74</v>
      </c>
      <c r="J82" s="184"/>
      <c r="K82" s="185"/>
      <c r="L82" s="70"/>
      <c r="M82" s="71"/>
      <c r="N82" s="186" t="s">
        <v>78</v>
      </c>
      <c r="O82" s="187"/>
      <c r="P82" s="70"/>
      <c r="Q82" s="72"/>
      <c r="R82" s="47"/>
    </row>
    <row r="83" spans="1:18" s="22" customFormat="1" ht="14.5" thickBot="1" x14ac:dyDescent="0.25">
      <c r="A83" s="73" t="s">
        <v>90</v>
      </c>
      <c r="B83" s="74" t="s">
        <v>91</v>
      </c>
      <c r="C83" s="75" t="s">
        <v>65</v>
      </c>
      <c r="D83" s="76" t="s">
        <v>66</v>
      </c>
      <c r="E83" s="77" t="s">
        <v>67</v>
      </c>
      <c r="F83" s="78" t="s">
        <v>68</v>
      </c>
      <c r="G83" s="79" t="s">
        <v>69</v>
      </c>
      <c r="H83" s="80" t="s">
        <v>70</v>
      </c>
      <c r="I83" s="81" t="s">
        <v>71</v>
      </c>
      <c r="J83" s="82" t="s">
        <v>72</v>
      </c>
      <c r="K83" s="81" t="s">
        <v>73</v>
      </c>
      <c r="L83" s="80" t="s">
        <v>75</v>
      </c>
      <c r="M83" s="83"/>
      <c r="N83" s="84" t="s">
        <v>76</v>
      </c>
      <c r="O83" s="84" t="s">
        <v>77</v>
      </c>
      <c r="P83" s="80" t="s">
        <v>63</v>
      </c>
      <c r="Q83" s="195" t="s">
        <v>79</v>
      </c>
      <c r="R83" s="47"/>
    </row>
    <row r="84" spans="1:18" s="22" customFormat="1" x14ac:dyDescent="0.2">
      <c r="A84" s="54"/>
      <c r="B84" s="55">
        <v>0</v>
      </c>
      <c r="C84" s="56" t="str">
        <f>IF(C11="","",C11)</f>
        <v/>
      </c>
      <c r="D84" s="111" t="str">
        <f>IF(E11="","",D11)</f>
        <v/>
      </c>
      <c r="E84" s="112" t="str">
        <f ca="1">IF(C84&gt;TRUNC(NOW()),"",IF(E11="","",E11))</f>
        <v/>
      </c>
      <c r="F84" s="116" t="str">
        <f ca="1">IF(E84="","",(E84/基本登録!B$13)*100)</f>
        <v/>
      </c>
      <c r="G84" s="117" t="str">
        <f>IF(G11="","",G11)</f>
        <v/>
      </c>
      <c r="H84" s="118" t="str">
        <f>IF(H11="","",H11)</f>
        <v/>
      </c>
      <c r="I84" s="123" t="str">
        <f>IF(I11=0,"",I11)</f>
        <v/>
      </c>
      <c r="J84" s="124" t="str">
        <f>IF(J11=0,"",J11)</f>
        <v/>
      </c>
      <c r="K84" s="123" t="str">
        <f>IF(K11=0,"",K11)</f>
        <v/>
      </c>
      <c r="L84" s="129" t="str">
        <f>IF(L11=0,"",L11)</f>
        <v/>
      </c>
      <c r="M84" s="57"/>
      <c r="N84" s="132" t="str">
        <f>IF(N11=0,"",N11)</f>
        <v/>
      </c>
      <c r="O84" s="132" t="str">
        <f>IF(O11=0,"",O11)</f>
        <v/>
      </c>
      <c r="P84" s="129" t="str">
        <f>IF(P11=0,"",P11)</f>
        <v/>
      </c>
      <c r="Q84" s="85"/>
      <c r="R84" s="47"/>
    </row>
    <row r="85" spans="1:18" s="22" customFormat="1" x14ac:dyDescent="0.2">
      <c r="A85" s="54">
        <v>1</v>
      </c>
      <c r="B85" s="55">
        <v>7</v>
      </c>
      <c r="C85" s="56" t="str">
        <f>IF(C18="","",C18)</f>
        <v/>
      </c>
      <c r="D85" s="111" t="str">
        <f ca="1">IF(E18="","",SUM(D12:D18))</f>
        <v/>
      </c>
      <c r="E85" s="112" t="str">
        <f t="shared" ref="E85:E92" ca="1" si="11">IF(C85&gt;TRUNC(NOW()),"",IF(E84="","",E84-D85))</f>
        <v/>
      </c>
      <c r="F85" s="116" t="str">
        <f ca="1">IF(E85="","",(E85/基本登録!B$13)*100)</f>
        <v/>
      </c>
      <c r="G85" s="117" t="str">
        <f>IF(G18="","",G18)</f>
        <v/>
      </c>
      <c r="H85" s="118" t="str">
        <f>IF(H18="","",H18)</f>
        <v/>
      </c>
      <c r="I85" s="123" t="str">
        <f>IF(SUM(I12:I18)=0,"",SUM(I12:I18))</f>
        <v/>
      </c>
      <c r="J85" s="124" t="str">
        <f>IF(SUM(J12:J18)=0,"",SUM(J12:J18))</f>
        <v/>
      </c>
      <c r="K85" s="123" t="str">
        <f>IF(SUM(K12:K18)=0,"",SUM(K12:K18))</f>
        <v/>
      </c>
      <c r="L85" s="129" t="str">
        <f>IF(SUM(L12:L18)=0,"",SUM(L12:L18))</f>
        <v/>
      </c>
      <c r="M85" s="57"/>
      <c r="N85" s="132" t="str">
        <f>IF(SUM(N12:N18)=0,"",AVERAGE(N12:N18))</f>
        <v/>
      </c>
      <c r="O85" s="132" t="str">
        <f>IF(SUM(O12:O18)=0,"",AVERAGE(O12:O18))</f>
        <v/>
      </c>
      <c r="P85" s="129" t="str">
        <f>IF(SUM(P12:P18)=0,"",AVERAGE(P12:P18))</f>
        <v/>
      </c>
      <c r="Q85" s="85"/>
      <c r="R85" s="47"/>
    </row>
    <row r="86" spans="1:18" s="22" customFormat="1" x14ac:dyDescent="0.2">
      <c r="A86" s="58">
        <v>2</v>
      </c>
      <c r="B86" s="59">
        <v>14</v>
      </c>
      <c r="C86" s="60" t="str">
        <f>IF(C25="","",C25)</f>
        <v/>
      </c>
      <c r="D86" s="113" t="str">
        <f ca="1">IF(E25="","",SUM(D19:D25))</f>
        <v/>
      </c>
      <c r="E86" s="114" t="str">
        <f t="shared" ca="1" si="11"/>
        <v/>
      </c>
      <c r="F86" s="119" t="str">
        <f ca="1">IF(E86="","",(E86/基本登録!B$13)*100)</f>
        <v/>
      </c>
      <c r="G86" s="120" t="str">
        <f>IF(G25="","",G25)</f>
        <v/>
      </c>
      <c r="H86" s="121" t="str">
        <f>IF(H25="","",H25)</f>
        <v/>
      </c>
      <c r="I86" s="125" t="str">
        <f>IF(SUM(I19:I25)=0,"",SUM(I19:I25))</f>
        <v/>
      </c>
      <c r="J86" s="126" t="str">
        <f>IF(SUM(J19:J25)=0,"",SUM(J19:J25))</f>
        <v/>
      </c>
      <c r="K86" s="125" t="str">
        <f>IF(SUM(K19:K25)=0,"",SUM(K19:K25))</f>
        <v/>
      </c>
      <c r="L86" s="130" t="str">
        <f>IF(SUM(L19:L25)=0,"",SUM(L19:L25))</f>
        <v/>
      </c>
      <c r="M86" s="61"/>
      <c r="N86" s="133" t="str">
        <f>IF(SUM(N19:N25)=0,"",AVERAGE(N19:N25))</f>
        <v/>
      </c>
      <c r="O86" s="133" t="str">
        <f>IF(SUM(O19:O25)=0,"",AVERAGE(O19:O25))</f>
        <v/>
      </c>
      <c r="P86" s="130" t="str">
        <f>IF(SUM(P19:P25)=0,"",AVERAGE(P19:P25))</f>
        <v/>
      </c>
      <c r="Q86" s="86"/>
      <c r="R86" s="47"/>
    </row>
    <row r="87" spans="1:18" s="22" customFormat="1" x14ac:dyDescent="0.2">
      <c r="A87" s="54">
        <v>3</v>
      </c>
      <c r="B87" s="55">
        <v>21</v>
      </c>
      <c r="C87" s="56" t="str">
        <f>IF(C32="","",C32)</f>
        <v/>
      </c>
      <c r="D87" s="111" t="str">
        <f ca="1">IF(E32="","",SUM(D26:D32))</f>
        <v/>
      </c>
      <c r="E87" s="112" t="str">
        <f t="shared" ca="1" si="11"/>
        <v/>
      </c>
      <c r="F87" s="116" t="str">
        <f ca="1">IF(E87="","",(E87/基本登録!B$13)*100)</f>
        <v/>
      </c>
      <c r="G87" s="117" t="str">
        <f>IF(G32="","",G32)</f>
        <v/>
      </c>
      <c r="H87" s="118" t="str">
        <f>IF(H32="","",H32)</f>
        <v/>
      </c>
      <c r="I87" s="123" t="str">
        <f>IF(SUM(I26:I32)=0,"",SUM(I26:I32))</f>
        <v/>
      </c>
      <c r="J87" s="124" t="str">
        <f>IF(SUM(J26:J32)=0,"",SUM(J26:J32))</f>
        <v/>
      </c>
      <c r="K87" s="123" t="str">
        <f>IF(SUM(K26:K32)=0,"",SUM(K26:K32))</f>
        <v/>
      </c>
      <c r="L87" s="129" t="str">
        <f>IF(SUM(L26:L32)=0,"",SUM(L26:L32))</f>
        <v/>
      </c>
      <c r="M87" s="57"/>
      <c r="N87" s="132" t="str">
        <f>IF(SUM(N26:N32)=0,"",AVERAGE(N26:N32))</f>
        <v/>
      </c>
      <c r="O87" s="132" t="str">
        <f>IF(SUM(O26:O32)=0,"",AVERAGE(O26:O32))</f>
        <v/>
      </c>
      <c r="P87" s="129" t="str">
        <f>IF(SUM(P26:P32)=0,"",AVERAGE(P26:P32))</f>
        <v/>
      </c>
      <c r="Q87" s="85"/>
      <c r="R87" s="47"/>
    </row>
    <row r="88" spans="1:18" s="22" customFormat="1" x14ac:dyDescent="0.2">
      <c r="A88" s="58">
        <v>4</v>
      </c>
      <c r="B88" s="59">
        <v>28</v>
      </c>
      <c r="C88" s="60" t="str">
        <f>IF(C39="","",C39)</f>
        <v/>
      </c>
      <c r="D88" s="113" t="str">
        <f ca="1">IF(E39="","",SUM(D33:D39))</f>
        <v/>
      </c>
      <c r="E88" s="114" t="str">
        <f t="shared" ca="1" si="11"/>
        <v/>
      </c>
      <c r="F88" s="119" t="str">
        <f ca="1">IF(E88="","",(E88/基本登録!B$13)*100)</f>
        <v/>
      </c>
      <c r="G88" s="120" t="str">
        <f>IF(G39="","",G39)</f>
        <v/>
      </c>
      <c r="H88" s="121" t="str">
        <f>IF(H39="","",H39)</f>
        <v/>
      </c>
      <c r="I88" s="125" t="str">
        <f>IF(SUM(I33:I39)=0,"",SUM(I33:I39))</f>
        <v/>
      </c>
      <c r="J88" s="126" t="str">
        <f>IF(SUM(J33:J39)=0,"",SUM(J33:J39))</f>
        <v/>
      </c>
      <c r="K88" s="125" t="str">
        <f>IF(SUM(K33:K39)=0,"",SUM(K33:K39))</f>
        <v/>
      </c>
      <c r="L88" s="130" t="str">
        <f>IF(SUM(L33:L39)=0,"",SUM(L33:L39))</f>
        <v/>
      </c>
      <c r="M88" s="61"/>
      <c r="N88" s="133" t="str">
        <f>IF(SUM(N33:N39)=0,"",AVERAGE(N33:N39))</f>
        <v/>
      </c>
      <c r="O88" s="133" t="str">
        <f>IF(SUM(O33:O39)=0,"",AVERAGE(O33:O39))</f>
        <v/>
      </c>
      <c r="P88" s="130" t="str">
        <f>IF(SUM(P33:P39)=0,"",AVERAGE(P33:P39))</f>
        <v/>
      </c>
      <c r="Q88" s="86"/>
      <c r="R88" s="47"/>
    </row>
    <row r="89" spans="1:18" s="22" customFormat="1" x14ac:dyDescent="0.2">
      <c r="A89" s="54">
        <v>5</v>
      </c>
      <c r="B89" s="55">
        <v>35</v>
      </c>
      <c r="C89" s="56" t="str">
        <f>IF(C46="","",C46)</f>
        <v/>
      </c>
      <c r="D89" s="111" t="str">
        <f ca="1">IF(E46="","",SUM(D40:D46))</f>
        <v/>
      </c>
      <c r="E89" s="112" t="str">
        <f t="shared" ca="1" si="11"/>
        <v/>
      </c>
      <c r="F89" s="116" t="str">
        <f ca="1">IF(E89="","",(E89/基本登録!B$13)*100)</f>
        <v/>
      </c>
      <c r="G89" s="117" t="str">
        <f>IF(G46="","",G46)</f>
        <v/>
      </c>
      <c r="H89" s="118" t="str">
        <f>IF(H46="","",H46)</f>
        <v/>
      </c>
      <c r="I89" s="123" t="str">
        <f>IF(SUM(I40:I46)=0,"",SUM(I40:I46))</f>
        <v/>
      </c>
      <c r="J89" s="124" t="str">
        <f>IF(SUM(J40:J46)=0,"",SUM(J40:J46))</f>
        <v/>
      </c>
      <c r="K89" s="123" t="str">
        <f>IF(SUM(K40:K46)=0,"",SUM(K40:K46))</f>
        <v/>
      </c>
      <c r="L89" s="129" t="str">
        <f>IF(SUM(L40:L46)=0,"",SUM(L40:L46))</f>
        <v/>
      </c>
      <c r="M89" s="57"/>
      <c r="N89" s="132" t="str">
        <f>IF(SUM(N40:N46)=0,"",AVERAGE(N40:N46))</f>
        <v/>
      </c>
      <c r="O89" s="132" t="str">
        <f>IF(SUM(O40:O46)=0,"",AVERAGE(O40:O46))</f>
        <v/>
      </c>
      <c r="P89" s="129" t="str">
        <f>IF(SUM(P40:P46)=0,"",AVERAGE(P40:P46))</f>
        <v/>
      </c>
      <c r="Q89" s="85"/>
      <c r="R89" s="47"/>
    </row>
    <row r="90" spans="1:18" s="22" customFormat="1" x14ac:dyDescent="0.2">
      <c r="A90" s="58">
        <v>6</v>
      </c>
      <c r="B90" s="59">
        <v>42</v>
      </c>
      <c r="C90" s="60" t="str">
        <f>IF(C53="","",C53)</f>
        <v/>
      </c>
      <c r="D90" s="113" t="str">
        <f ca="1">IF(E53="","",SUM(D47:D53))</f>
        <v/>
      </c>
      <c r="E90" s="114" t="str">
        <f t="shared" ca="1" si="11"/>
        <v/>
      </c>
      <c r="F90" s="119" t="str">
        <f ca="1">IF(E90="","",(E90/基本登録!B$13)*100)</f>
        <v/>
      </c>
      <c r="G90" s="120" t="str">
        <f>IF(G53="","",G53)</f>
        <v/>
      </c>
      <c r="H90" s="121" t="str">
        <f>IF(H53="","",H53)</f>
        <v/>
      </c>
      <c r="I90" s="125" t="str">
        <f>IF(SUM(I47:I53)=0,"",SUM(I47:I53))</f>
        <v/>
      </c>
      <c r="J90" s="126" t="str">
        <f>IF(SUM(J47:J53)=0,"",SUM(J47:J53))</f>
        <v/>
      </c>
      <c r="K90" s="125" t="str">
        <f>IF(SUM(K47:K53)=0,"",SUM(K47:K53))</f>
        <v/>
      </c>
      <c r="L90" s="130" t="str">
        <f>IF(SUM(L47:L53)=0,"",SUM(L47:L53))</f>
        <v/>
      </c>
      <c r="M90" s="61"/>
      <c r="N90" s="133" t="str">
        <f>IF(SUM(N47:N53)=0,"",AVERAGE(N47:N53))</f>
        <v/>
      </c>
      <c r="O90" s="133" t="str">
        <f>IF(SUM(O47:O53)=0,"",AVERAGE(O47:O53))</f>
        <v/>
      </c>
      <c r="P90" s="130" t="str">
        <f>IF(SUM(P47:P53)=0,"",AVERAGE(P47:P53))</f>
        <v/>
      </c>
      <c r="Q90" s="86"/>
      <c r="R90" s="47"/>
    </row>
    <row r="91" spans="1:18" s="22" customFormat="1" x14ac:dyDescent="0.2">
      <c r="A91" s="54">
        <v>7</v>
      </c>
      <c r="B91" s="55">
        <v>49</v>
      </c>
      <c r="C91" s="56" t="str">
        <f>IF(C60="","",C60)</f>
        <v/>
      </c>
      <c r="D91" s="111" t="str">
        <f ca="1">IF(E60="","",SUM(D54:D60))</f>
        <v/>
      </c>
      <c r="E91" s="112" t="str">
        <f t="shared" ca="1" si="11"/>
        <v/>
      </c>
      <c r="F91" s="116" t="str">
        <f ca="1">IF(E91="","",(E91/基本登録!B$13)*100)</f>
        <v/>
      </c>
      <c r="G91" s="117" t="str">
        <f>IF(G60="","",G60)</f>
        <v/>
      </c>
      <c r="H91" s="118" t="str">
        <f>IF(H60="","",H60)</f>
        <v/>
      </c>
      <c r="I91" s="123" t="str">
        <f>IF(SUM(I54:I60)=0,"",SUM(I54:I60))</f>
        <v/>
      </c>
      <c r="J91" s="124" t="str">
        <f>IF(SUM(J54:J60)=0,"",SUM(J54:J60))</f>
        <v/>
      </c>
      <c r="K91" s="123" t="str">
        <f>IF(SUM(K54:K60)=0,"",SUM(K54:K60))</f>
        <v/>
      </c>
      <c r="L91" s="129" t="str">
        <f>IF(SUM(L54:L60)=0,"",SUM(L54:L60))</f>
        <v/>
      </c>
      <c r="M91" s="57"/>
      <c r="N91" s="132" t="str">
        <f>IF(SUM(N54:N60)=0,"",AVERAGE(N54:N60))</f>
        <v/>
      </c>
      <c r="O91" s="132" t="str">
        <f>IF(SUM(O54:O60)=0,"",AVERAGE(O54:O60))</f>
        <v/>
      </c>
      <c r="P91" s="129" t="str">
        <f>IF(SUM(P54:P60)=0,"",AVERAGE(P54:P60))</f>
        <v/>
      </c>
      <c r="Q91" s="85"/>
      <c r="R91" s="47"/>
    </row>
    <row r="92" spans="1:18" s="22" customFormat="1" x14ac:dyDescent="0.2">
      <c r="A92" s="58">
        <v>8</v>
      </c>
      <c r="B92" s="59">
        <v>56</v>
      </c>
      <c r="C92" s="60" t="str">
        <f>IF(C67="","",C67)</f>
        <v/>
      </c>
      <c r="D92" s="113" t="str">
        <f ca="1">IF(E67="","",SUM(D61:D67))</f>
        <v/>
      </c>
      <c r="E92" s="114" t="str">
        <f t="shared" ca="1" si="11"/>
        <v/>
      </c>
      <c r="F92" s="119" t="str">
        <f ca="1">IF(E92="","",(E92/基本登録!B$13)*100)</f>
        <v/>
      </c>
      <c r="G92" s="120" t="str">
        <f>IF(G67="","",G67)</f>
        <v/>
      </c>
      <c r="H92" s="121" t="str">
        <f>IF(H67="","",H67)</f>
        <v/>
      </c>
      <c r="I92" s="125" t="str">
        <f>IF(SUM(I61:I67)=0,"",SUM(I61:I67))</f>
        <v/>
      </c>
      <c r="J92" s="126" t="str">
        <f>IF(SUM(J61:J67)=0,"",SUM(J61:J67))</f>
        <v/>
      </c>
      <c r="K92" s="125" t="str">
        <f>IF(SUM(K61:K67)=0,"",SUM(K61:K67))</f>
        <v/>
      </c>
      <c r="L92" s="130" t="str">
        <f>IF(SUM(L61:L67)=0,"",SUM(L61:L67))</f>
        <v/>
      </c>
      <c r="M92" s="61"/>
      <c r="N92" s="133" t="str">
        <f>IF(SUM(N61:N67)=0,"",AVERAGE(N61:N67))</f>
        <v/>
      </c>
      <c r="O92" s="133" t="str">
        <f>IF(SUM(O61:O67)=0,"",AVERAGE(O61:O67))</f>
        <v/>
      </c>
      <c r="P92" s="130" t="str">
        <f>IF(SUM(P61:P67)=0,"",AVERAGE(P61:P67))</f>
        <v/>
      </c>
      <c r="Q92" s="86"/>
      <c r="R92" s="47"/>
    </row>
    <row r="93" spans="1:18" s="22" customFormat="1" x14ac:dyDescent="0.2">
      <c r="A93" s="54">
        <v>9</v>
      </c>
      <c r="B93" s="158">
        <v>63</v>
      </c>
      <c r="C93" s="159" t="str">
        <f>IF(C74="","",C74)</f>
        <v/>
      </c>
      <c r="D93" s="160" t="str">
        <f ca="1">IF(E74="","",SUM(D68:D74))</f>
        <v/>
      </c>
      <c r="E93" s="161" t="str">
        <f ca="1">IF(C93&gt;TRUNC(NOW()),"",IF(E92="","",E92-D93))</f>
        <v/>
      </c>
      <c r="F93" s="162" t="str">
        <f ca="1">IF(E93="","",(E93/基本登録!B$13)*100)</f>
        <v/>
      </c>
      <c r="G93" s="163" t="str">
        <f>IF(G74="","",G74)</f>
        <v/>
      </c>
      <c r="H93" s="164" t="str">
        <f>IF(H74="","",H74)</f>
        <v/>
      </c>
      <c r="I93" s="165" t="str">
        <f>IF(SUM(I68:I74)=0,"",SUM(I68:I74))</f>
        <v/>
      </c>
      <c r="J93" s="166" t="str">
        <f>IF(SUM(J68:J74)=0,"",SUM(J68:J74))</f>
        <v/>
      </c>
      <c r="K93" s="165" t="str">
        <f>IF(SUM(K68:K74)=0,"",SUM(K68:K74))</f>
        <v/>
      </c>
      <c r="L93" s="167" t="str">
        <f>IF(SUM(L68:L74)=0,"",SUM(L68:L74))</f>
        <v/>
      </c>
      <c r="M93" s="168"/>
      <c r="N93" s="169" t="str">
        <f>IF(SUM(N68:N74)=0,"",AVERAGE(N68:N74))</f>
        <v/>
      </c>
      <c r="O93" s="169" t="str">
        <f>IF(SUM(O68:O74)=0,"",AVERAGE(O68:O74))</f>
        <v/>
      </c>
      <c r="P93" s="167" t="str">
        <f>IF(SUM(P68:P74)=0,"",AVERAGE(P68:P74))</f>
        <v/>
      </c>
      <c r="Q93" s="170"/>
      <c r="R93" s="47"/>
    </row>
    <row r="94" spans="1:18" s="22" customFormat="1" ht="14.5" thickBot="1" x14ac:dyDescent="0.25">
      <c r="A94" s="62">
        <v>10</v>
      </c>
      <c r="B94" s="63">
        <v>70</v>
      </c>
      <c r="C94" s="64" t="str">
        <f>IF(C81="","",C81)</f>
        <v/>
      </c>
      <c r="D94" s="115" t="str">
        <f ca="1">IF(E81="","",SUM(D75:D81))</f>
        <v/>
      </c>
      <c r="E94" s="152" t="str">
        <f ca="1">IF(C94&gt;TRUNC(NOW()),"",IF(E93="","",E93-D94))</f>
        <v/>
      </c>
      <c r="F94" s="153" t="str">
        <f ca="1">IF(E94="","",(E94/基本登録!B$13)*100)</f>
        <v/>
      </c>
      <c r="G94" s="122" t="str">
        <f>IF(G81="","",G81)</f>
        <v/>
      </c>
      <c r="H94" s="154" t="str">
        <f>IF(H81="","",H81)</f>
        <v/>
      </c>
      <c r="I94" s="128" t="str">
        <f>IF(SUM(I75:I81)=0,"",SUM(I75:I81))</f>
        <v/>
      </c>
      <c r="J94" s="127" t="str">
        <f>IF(SUM(J75:J81)=0,"",SUM(J75:J81))</f>
        <v/>
      </c>
      <c r="K94" s="128" t="str">
        <f>IF(SUM(K75:K81)=0,"",SUM(K75:K81))</f>
        <v/>
      </c>
      <c r="L94" s="131" t="str">
        <f>IF(SUM(L75:L81)=0,"",SUM(L75:L81))</f>
        <v/>
      </c>
      <c r="M94" s="65"/>
      <c r="N94" s="155" t="str">
        <f>IF(SUM(N75:N81)=0,"",AVERAGE(N75:N81))</f>
        <v/>
      </c>
      <c r="O94" s="155" t="str">
        <f>IF(SUM(O75:O81)=0,"",AVERAGE(O75:O81))</f>
        <v/>
      </c>
      <c r="P94" s="131" t="str">
        <f>IF(SUM(P75:P81)=0,"",AVERAGE(P75:P81))</f>
        <v/>
      </c>
      <c r="Q94" s="87"/>
      <c r="R94" s="47"/>
    </row>
    <row r="95" spans="1:18" s="22" customFormat="1" x14ac:dyDescent="0.2">
      <c r="A95" s="47"/>
      <c r="B95" s="47"/>
      <c r="C95" s="48"/>
      <c r="D95" s="53"/>
      <c r="E95" s="49"/>
      <c r="F95" s="49"/>
      <c r="G95" s="50"/>
      <c r="H95" s="50"/>
      <c r="I95" s="51"/>
      <c r="J95" s="51"/>
      <c r="K95" s="51"/>
      <c r="L95" s="50"/>
      <c r="M95" s="52"/>
      <c r="N95" s="50"/>
      <c r="O95" s="50"/>
      <c r="P95" s="50"/>
      <c r="Q95" s="52"/>
      <c r="R95" s="47"/>
    </row>
    <row r="96" spans="1:18" s="22" customFormat="1" x14ac:dyDescent="0.2">
      <c r="A96" s="47"/>
      <c r="B96" s="47"/>
      <c r="C96" s="48"/>
      <c r="D96" s="53"/>
      <c r="E96" s="49"/>
      <c r="F96" s="49"/>
      <c r="G96" s="50"/>
      <c r="H96" s="50"/>
      <c r="I96" s="51"/>
      <c r="J96" s="51"/>
      <c r="K96" s="51"/>
      <c r="L96" s="50"/>
      <c r="M96" s="52"/>
      <c r="N96" s="50"/>
      <c r="O96" s="50"/>
      <c r="P96" s="50"/>
      <c r="Q96" s="52"/>
      <c r="R96" s="47"/>
    </row>
    <row r="97" spans="1:18" s="22" customFormat="1" x14ac:dyDescent="0.2">
      <c r="A97" s="47"/>
      <c r="B97" s="47"/>
      <c r="C97" s="48"/>
      <c r="D97" s="53"/>
      <c r="E97" s="49"/>
      <c r="F97" s="49"/>
      <c r="G97" s="50"/>
      <c r="H97" s="50"/>
      <c r="I97" s="51"/>
      <c r="J97" s="51"/>
      <c r="K97" s="51"/>
      <c r="L97" s="50"/>
      <c r="M97" s="52"/>
      <c r="N97" s="50"/>
      <c r="O97" s="50"/>
      <c r="P97" s="50"/>
      <c r="Q97" s="52"/>
      <c r="R97" s="47"/>
    </row>
    <row r="98" spans="1:18" s="22" customFormat="1" x14ac:dyDescent="0.2">
      <c r="A98" s="47"/>
      <c r="B98" s="47"/>
      <c r="C98" s="48"/>
      <c r="D98" s="53"/>
      <c r="E98" s="49"/>
      <c r="F98" s="49"/>
      <c r="G98" s="50"/>
      <c r="H98" s="50"/>
      <c r="I98" s="51"/>
      <c r="J98" s="51"/>
      <c r="K98" s="51"/>
      <c r="L98" s="50"/>
      <c r="M98" s="52"/>
      <c r="N98" s="50"/>
      <c r="O98" s="50"/>
      <c r="P98" s="50"/>
      <c r="Q98" s="52"/>
      <c r="R98" s="47"/>
    </row>
    <row r="99" spans="1:18" s="22" customFormat="1" x14ac:dyDescent="0.2">
      <c r="A99" s="47"/>
      <c r="B99" s="47"/>
      <c r="C99" s="48"/>
      <c r="D99" s="53"/>
      <c r="E99" s="49"/>
      <c r="F99" s="49"/>
      <c r="G99" s="50"/>
      <c r="H99" s="50"/>
      <c r="I99" s="51"/>
      <c r="J99" s="51"/>
      <c r="K99" s="51"/>
      <c r="L99" s="50"/>
      <c r="M99" s="52"/>
      <c r="N99" s="50"/>
      <c r="O99" s="50"/>
      <c r="P99" s="50"/>
      <c r="Q99" s="52"/>
      <c r="R99" s="47"/>
    </row>
    <row r="100" spans="1:18" s="22" customFormat="1" x14ac:dyDescent="0.2">
      <c r="A100" s="47"/>
      <c r="B100" s="47"/>
      <c r="C100" s="48"/>
      <c r="D100" s="53"/>
      <c r="E100" s="49"/>
      <c r="F100" s="49"/>
      <c r="G100" s="50"/>
      <c r="H100" s="50"/>
      <c r="I100" s="51"/>
      <c r="J100" s="51"/>
      <c r="K100" s="51"/>
      <c r="L100" s="50"/>
      <c r="M100" s="52"/>
      <c r="N100" s="50"/>
      <c r="O100" s="50"/>
      <c r="P100" s="50"/>
      <c r="Q100" s="52"/>
      <c r="R100" s="47"/>
    </row>
    <row r="101" spans="1:18" s="22" customFormat="1" x14ac:dyDescent="0.2">
      <c r="A101" s="47"/>
      <c r="B101" s="47"/>
      <c r="C101" s="48"/>
      <c r="D101" s="53"/>
      <c r="E101" s="49"/>
      <c r="F101" s="49"/>
      <c r="G101" s="50"/>
      <c r="H101" s="50"/>
      <c r="I101" s="51"/>
      <c r="J101" s="51"/>
      <c r="K101" s="51"/>
      <c r="L101" s="50"/>
      <c r="M101" s="52"/>
      <c r="N101" s="50"/>
      <c r="O101" s="50"/>
      <c r="P101" s="50"/>
      <c r="Q101" s="52"/>
      <c r="R101" s="47"/>
    </row>
    <row r="102" spans="1:18" s="22" customFormat="1" x14ac:dyDescent="0.2">
      <c r="A102" s="47"/>
      <c r="B102" s="47"/>
      <c r="C102" s="48"/>
      <c r="D102" s="53"/>
      <c r="E102" s="49"/>
      <c r="F102" s="49"/>
      <c r="G102" s="50"/>
      <c r="H102" s="50"/>
      <c r="I102" s="51"/>
      <c r="J102" s="51"/>
      <c r="K102" s="51"/>
      <c r="L102" s="50"/>
      <c r="M102" s="52"/>
      <c r="N102" s="50"/>
      <c r="O102" s="50"/>
      <c r="P102" s="50"/>
      <c r="Q102" s="52"/>
      <c r="R102" s="47"/>
    </row>
    <row r="103" spans="1:18" s="22" customFormat="1" x14ac:dyDescent="0.2">
      <c r="A103" s="47"/>
      <c r="B103" s="47"/>
      <c r="C103" s="48"/>
      <c r="D103" s="53"/>
      <c r="E103" s="49"/>
      <c r="F103" s="49"/>
      <c r="G103" s="50"/>
      <c r="H103" s="50"/>
      <c r="I103" s="51"/>
      <c r="J103" s="51"/>
      <c r="K103" s="51"/>
      <c r="L103" s="50"/>
      <c r="M103" s="52"/>
      <c r="N103" s="50"/>
      <c r="O103" s="50"/>
      <c r="P103" s="50"/>
      <c r="Q103" s="52"/>
      <c r="R103" s="47"/>
    </row>
    <row r="104" spans="1:18" s="22" customFormat="1" x14ac:dyDescent="0.2">
      <c r="A104" s="47"/>
      <c r="B104" s="47"/>
      <c r="C104" s="48"/>
      <c r="D104" s="53"/>
      <c r="E104" s="49"/>
      <c r="F104" s="49"/>
      <c r="G104" s="50"/>
      <c r="H104" s="50"/>
      <c r="I104" s="51"/>
      <c r="J104" s="51"/>
      <c r="K104" s="51"/>
      <c r="L104" s="50"/>
      <c r="M104" s="52"/>
      <c r="N104" s="50"/>
      <c r="O104" s="50"/>
      <c r="P104" s="50"/>
      <c r="Q104" s="52"/>
      <c r="R104" s="47"/>
    </row>
    <row r="105" spans="1:18" s="22" customFormat="1" x14ac:dyDescent="0.2">
      <c r="A105" s="47"/>
      <c r="B105" s="47"/>
      <c r="C105" s="48"/>
      <c r="D105" s="53"/>
      <c r="E105" s="49"/>
      <c r="F105" s="49"/>
      <c r="G105" s="50"/>
      <c r="H105" s="50"/>
      <c r="I105" s="51"/>
      <c r="J105" s="51"/>
      <c r="K105" s="51"/>
      <c r="L105" s="50"/>
      <c r="M105" s="52"/>
      <c r="N105" s="50"/>
      <c r="O105" s="50"/>
      <c r="P105" s="50"/>
      <c r="Q105" s="52"/>
      <c r="R105" s="47"/>
    </row>
    <row r="106" spans="1:18" s="22" customFormat="1" x14ac:dyDescent="0.2">
      <c r="A106" s="47"/>
      <c r="B106" s="47"/>
      <c r="C106" s="48"/>
      <c r="D106" s="53"/>
      <c r="E106" s="49"/>
      <c r="F106" s="49"/>
      <c r="G106" s="50"/>
      <c r="H106" s="50"/>
      <c r="I106" s="51"/>
      <c r="J106" s="51"/>
      <c r="K106" s="51"/>
      <c r="L106" s="50"/>
      <c r="M106" s="52"/>
      <c r="N106" s="50"/>
      <c r="O106" s="50"/>
      <c r="P106" s="50"/>
      <c r="Q106" s="52"/>
      <c r="R106" s="47"/>
    </row>
    <row r="107" spans="1:18" s="22" customFormat="1" x14ac:dyDescent="0.2">
      <c r="A107" s="47"/>
      <c r="B107" s="47"/>
      <c r="C107" s="48"/>
      <c r="D107" s="53"/>
      <c r="E107" s="49"/>
      <c r="F107" s="49"/>
      <c r="G107" s="50"/>
      <c r="H107" s="50"/>
      <c r="I107" s="51"/>
      <c r="J107" s="51"/>
      <c r="K107" s="51"/>
      <c r="L107" s="50"/>
      <c r="M107" s="52"/>
      <c r="N107" s="50"/>
      <c r="O107" s="50"/>
      <c r="P107" s="50"/>
      <c r="Q107" s="52"/>
      <c r="R107" s="47"/>
    </row>
    <row r="108" spans="1:18" s="22" customFormat="1" x14ac:dyDescent="0.2">
      <c r="A108" s="47"/>
      <c r="B108" s="47"/>
      <c r="C108" s="48"/>
      <c r="D108" s="53"/>
      <c r="E108" s="49"/>
      <c r="F108" s="49"/>
      <c r="G108" s="50"/>
      <c r="H108" s="50"/>
      <c r="I108" s="51"/>
      <c r="J108" s="51"/>
      <c r="K108" s="51"/>
      <c r="L108" s="50"/>
      <c r="M108" s="52"/>
      <c r="N108" s="50"/>
      <c r="O108" s="50"/>
      <c r="P108" s="50"/>
      <c r="Q108" s="52"/>
      <c r="R108" s="47"/>
    </row>
    <row r="109" spans="1:18" s="22" customFormat="1" x14ac:dyDescent="0.2">
      <c r="A109" s="47"/>
      <c r="B109" s="47"/>
      <c r="C109" s="48"/>
      <c r="D109" s="53"/>
      <c r="E109" s="49"/>
      <c r="F109" s="49"/>
      <c r="G109" s="50"/>
      <c r="H109" s="50"/>
      <c r="I109" s="51"/>
      <c r="J109" s="51"/>
      <c r="K109" s="51"/>
      <c r="L109" s="50"/>
      <c r="M109" s="52"/>
      <c r="N109" s="50"/>
      <c r="O109" s="50"/>
      <c r="P109" s="50"/>
      <c r="Q109" s="52"/>
      <c r="R109" s="47"/>
    </row>
    <row r="110" spans="1:18" s="22" customFormat="1" x14ac:dyDescent="0.2">
      <c r="A110" s="47"/>
      <c r="B110" s="47"/>
      <c r="C110" s="48"/>
      <c r="D110" s="53"/>
      <c r="E110" s="49"/>
      <c r="F110" s="49"/>
      <c r="G110" s="50"/>
      <c r="H110" s="50"/>
      <c r="I110" s="51"/>
      <c r="J110" s="51"/>
      <c r="K110" s="51"/>
      <c r="L110" s="50"/>
      <c r="M110" s="52"/>
      <c r="N110" s="50"/>
      <c r="O110" s="50"/>
      <c r="P110" s="50"/>
      <c r="Q110" s="52"/>
      <c r="R110" s="47"/>
    </row>
    <row r="111" spans="1:18" s="22" customFormat="1" x14ac:dyDescent="0.2">
      <c r="A111" s="47"/>
      <c r="B111" s="47"/>
      <c r="C111" s="48"/>
      <c r="D111" s="53"/>
      <c r="E111" s="49"/>
      <c r="F111" s="49"/>
      <c r="G111" s="50"/>
      <c r="H111" s="50"/>
      <c r="I111" s="51"/>
      <c r="J111" s="51"/>
      <c r="K111" s="51"/>
      <c r="L111" s="50"/>
      <c r="M111" s="52"/>
      <c r="N111" s="50"/>
      <c r="O111" s="50"/>
      <c r="P111" s="50"/>
      <c r="Q111" s="52"/>
      <c r="R111" s="47"/>
    </row>
    <row r="112" spans="1:18" s="22" customForma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21"/>
    </row>
  </sheetData>
  <sheetProtection algorithmName="SHA-512" hashValue="C/1+7LOAUSiKvdTFIAHcVVg1O8wCB1dIyyCeGg/UDJY62SDAwRPPrRRWmIB4RfpfblsVvwB/TSK+OxbaK8nHtA==" saltValue="JfgrHxP6fDlsHgoweN01KA==" spinCount="100000" sheet="1" objects="1" scenarios="1"/>
  <mergeCells count="4">
    <mergeCell ref="A82:C82"/>
    <mergeCell ref="I82:K82"/>
    <mergeCell ref="N82:O82"/>
    <mergeCell ref="N9:O9"/>
  </mergeCells>
  <phoneticPr fontId="5"/>
  <pageMargins left="0.5" right="0.5" top="0.5" bottom="0.5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7" zoomScaleNormal="87" workbookViewId="0">
      <selection activeCell="I10" sqref="I10"/>
    </sheetView>
  </sheetViews>
  <sheetFormatPr defaultColWidth="10.69140625" defaultRowHeight="14" x14ac:dyDescent="0.2"/>
  <cols>
    <col min="1" max="16384" width="10.69140625" style="21"/>
  </cols>
  <sheetData/>
  <sheetProtection algorithmName="SHA-512" hashValue="g5iYwA+z87crYkl32VZNL3Hb3D3eVIlc/FSN0AQixBSj4IgXCw//PhPE+1WboMNJps6zkf328PJxbt3VxjW/mw==" saltValue="JvrrPX8coeuLSlAsC/Pz8A==" spinCount="100000" sheet="1" objects="1" scenarios="1"/>
  <phoneticPr fontId="5"/>
  <pageMargins left="0.39370078740157483" right="0.39370078740157483" top="0.59055118110236227" bottom="0.39370078740157483" header="0" footer="0"/>
  <pageSetup paperSize="9" scale="125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87" zoomScaleNormal="87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83" sqref="G83"/>
    </sheetView>
  </sheetViews>
  <sheetFormatPr defaultColWidth="10.69140625" defaultRowHeight="14" x14ac:dyDescent="0.2"/>
  <cols>
    <col min="1" max="1" width="4.69140625" style="21" customWidth="1"/>
    <col min="2" max="3" width="8.69140625" style="21" customWidth="1"/>
    <col min="4" max="5" width="12.69140625" style="21" customWidth="1"/>
    <col min="6" max="8" width="10.69140625" style="21" customWidth="1"/>
    <col min="9" max="9" width="11.69140625" style="21" customWidth="1"/>
    <col min="10" max="16384" width="10.69140625" style="21"/>
  </cols>
  <sheetData>
    <row r="1" spans="1:11" s="22" customFormat="1" ht="28" x14ac:dyDescent="0.4">
      <c r="A1" s="20" t="s">
        <v>84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22" customFormat="1" ht="19.5" thickBot="1" x14ac:dyDescent="0.35">
      <c r="A3" s="19" t="s">
        <v>53</v>
      </c>
      <c r="B3" s="21"/>
      <c r="C3" s="21"/>
      <c r="D3" s="21"/>
      <c r="E3" s="21"/>
      <c r="F3" s="21"/>
      <c r="G3" s="21"/>
      <c r="H3" s="21"/>
      <c r="I3" s="24" t="s">
        <v>60</v>
      </c>
      <c r="J3" s="26"/>
    </row>
    <row r="4" spans="1:11" s="22" customFormat="1" ht="14.5" thickBot="1" x14ac:dyDescent="0.25">
      <c r="A4" s="1" t="s">
        <v>37</v>
      </c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H4" s="26"/>
      <c r="I4" s="3" t="s">
        <v>61</v>
      </c>
      <c r="J4" s="26"/>
    </row>
    <row r="5" spans="1:11" s="22" customFormat="1" x14ac:dyDescent="0.2">
      <c r="A5" s="24">
        <v>0</v>
      </c>
      <c r="B5" s="140">
        <v>43</v>
      </c>
      <c r="C5" s="141"/>
      <c r="D5" s="146"/>
      <c r="E5" s="140"/>
      <c r="F5" s="141"/>
      <c r="G5" s="176"/>
      <c r="H5" s="26"/>
      <c r="I5" s="149" t="str">
        <f>IF(日誌!G11="","",(日誌!G11/B5)*100)</f>
        <v/>
      </c>
      <c r="J5" s="26"/>
    </row>
    <row r="6" spans="1:11" s="22" customFormat="1" x14ac:dyDescent="0.2">
      <c r="A6" s="26">
        <f t="shared" ref="A6:A37" si="0">A5+1</f>
        <v>1</v>
      </c>
      <c r="B6" s="142">
        <v>61</v>
      </c>
      <c r="C6" s="143">
        <v>18</v>
      </c>
      <c r="D6" s="147"/>
      <c r="E6" s="142"/>
      <c r="F6" s="143">
        <v>13</v>
      </c>
      <c r="G6" s="177">
        <v>0.20599999999999999</v>
      </c>
      <c r="H6" s="26"/>
      <c r="I6" s="150" t="str">
        <f>IF(日誌!G12="","",(日誌!G12/B6)*100)</f>
        <v/>
      </c>
      <c r="J6" s="26"/>
    </row>
    <row r="7" spans="1:11" s="22" customFormat="1" x14ac:dyDescent="0.2">
      <c r="A7" s="26">
        <f t="shared" si="0"/>
        <v>2</v>
      </c>
      <c r="B7" s="142">
        <v>79</v>
      </c>
      <c r="C7" s="143">
        <v>18</v>
      </c>
      <c r="D7" s="147"/>
      <c r="E7" s="142">
        <v>17</v>
      </c>
      <c r="F7" s="143">
        <v>29</v>
      </c>
      <c r="G7" s="177">
        <v>0.37</v>
      </c>
      <c r="H7" s="26"/>
      <c r="I7" s="150" t="str">
        <f>IF(日誌!G13="","",(日誌!G13/B7)*100)</f>
        <v/>
      </c>
      <c r="J7" s="26"/>
      <c r="K7" s="44"/>
    </row>
    <row r="8" spans="1:11" s="22" customFormat="1" x14ac:dyDescent="0.2">
      <c r="A8" s="26">
        <f t="shared" si="0"/>
        <v>3</v>
      </c>
      <c r="B8" s="142">
        <v>99</v>
      </c>
      <c r="C8" s="143">
        <v>20</v>
      </c>
      <c r="D8" s="147"/>
      <c r="E8" s="142">
        <v>21</v>
      </c>
      <c r="F8" s="143">
        <v>50</v>
      </c>
      <c r="G8" s="177">
        <v>0.502</v>
      </c>
      <c r="H8" s="26"/>
      <c r="I8" s="150" t="str">
        <f>IF(日誌!G14="","",(日誌!G14/B8)*100)</f>
        <v/>
      </c>
      <c r="J8" s="45" t="str">
        <f>IF(日誌!H14="","",(日誌!H14/C8)*100)</f>
        <v/>
      </c>
    </row>
    <row r="9" spans="1:11" s="22" customFormat="1" x14ac:dyDescent="0.2">
      <c r="A9" s="26">
        <f t="shared" si="0"/>
        <v>4</v>
      </c>
      <c r="B9" s="142">
        <v>122</v>
      </c>
      <c r="C9" s="143">
        <v>23</v>
      </c>
      <c r="D9" s="147"/>
      <c r="E9" s="142">
        <v>24</v>
      </c>
      <c r="F9" s="143">
        <v>74</v>
      </c>
      <c r="G9" s="177">
        <v>0.60699999999999998</v>
      </c>
      <c r="H9" s="26"/>
      <c r="I9" s="150" t="str">
        <f>IF(日誌!G15="","",(日誌!G15/B9)*100)</f>
        <v/>
      </c>
      <c r="J9" s="26"/>
    </row>
    <row r="10" spans="1:11" s="22" customFormat="1" x14ac:dyDescent="0.2">
      <c r="A10" s="26">
        <f t="shared" si="0"/>
        <v>5</v>
      </c>
      <c r="B10" s="142">
        <v>148</v>
      </c>
      <c r="C10" s="143">
        <v>26</v>
      </c>
      <c r="D10" s="147"/>
      <c r="E10" s="142">
        <v>28</v>
      </c>
      <c r="F10" s="143">
        <v>102</v>
      </c>
      <c r="G10" s="177">
        <v>0.69299999999999995</v>
      </c>
      <c r="H10" s="26"/>
      <c r="I10" s="150" t="str">
        <f>IF(日誌!G16="","",(日誌!G16/B10)*100)</f>
        <v/>
      </c>
      <c r="J10" s="26"/>
    </row>
    <row r="11" spans="1:11" s="22" customFormat="1" x14ac:dyDescent="0.2">
      <c r="A11" s="26">
        <f t="shared" si="0"/>
        <v>6</v>
      </c>
      <c r="B11" s="142">
        <v>176</v>
      </c>
      <c r="C11" s="143">
        <v>29</v>
      </c>
      <c r="D11" s="147"/>
      <c r="E11" s="142">
        <v>32</v>
      </c>
      <c r="F11" s="143">
        <v>134</v>
      </c>
      <c r="G11" s="177">
        <v>0.76300000000000001</v>
      </c>
      <c r="H11" s="26"/>
      <c r="I11" s="150" t="str">
        <f>IF(日誌!G17="","",(日誌!G17/B11)*100)</f>
        <v/>
      </c>
      <c r="J11" s="26"/>
    </row>
    <row r="12" spans="1:11" s="22" customFormat="1" x14ac:dyDescent="0.2">
      <c r="A12" s="26">
        <f t="shared" si="0"/>
        <v>7</v>
      </c>
      <c r="B12" s="142">
        <v>208</v>
      </c>
      <c r="C12" s="143">
        <v>32</v>
      </c>
      <c r="D12" s="147">
        <v>23.5</v>
      </c>
      <c r="E12" s="142">
        <v>36</v>
      </c>
      <c r="F12" s="143">
        <v>170</v>
      </c>
      <c r="G12" s="177">
        <v>0.82099999999999995</v>
      </c>
      <c r="H12" s="26"/>
      <c r="I12" s="150" t="str">
        <f>IF(日誌!G18="","",(日誌!G18/B12)*100)</f>
        <v/>
      </c>
      <c r="J12" s="26"/>
    </row>
    <row r="13" spans="1:11" s="22" customFormat="1" x14ac:dyDescent="0.2">
      <c r="A13" s="29">
        <f t="shared" si="0"/>
        <v>8</v>
      </c>
      <c r="B13" s="144">
        <v>242</v>
      </c>
      <c r="C13" s="145">
        <v>35</v>
      </c>
      <c r="D13" s="148"/>
      <c r="E13" s="144">
        <v>40</v>
      </c>
      <c r="F13" s="145">
        <v>211</v>
      </c>
      <c r="G13" s="178">
        <v>0.86899999999999999</v>
      </c>
      <c r="H13" s="26"/>
      <c r="I13" s="151" t="str">
        <f>IF(日誌!G19="","",(日誌!G19/B13)*100)</f>
        <v/>
      </c>
      <c r="J13" s="26"/>
    </row>
    <row r="14" spans="1:11" s="22" customFormat="1" x14ac:dyDescent="0.2">
      <c r="A14" s="26">
        <f t="shared" si="0"/>
        <v>9</v>
      </c>
      <c r="B14" s="142">
        <v>280</v>
      </c>
      <c r="C14" s="143">
        <v>38</v>
      </c>
      <c r="D14" s="147"/>
      <c r="E14" s="142">
        <v>45</v>
      </c>
      <c r="F14" s="143">
        <v>255</v>
      </c>
      <c r="G14" s="177">
        <v>0.91100000000000003</v>
      </c>
      <c r="H14" s="26"/>
      <c r="I14" s="150" t="str">
        <f>IF(日誌!G20="","",(日誌!G20/B14)*100)</f>
        <v/>
      </c>
      <c r="J14" s="26"/>
    </row>
    <row r="15" spans="1:11" s="22" customFormat="1" x14ac:dyDescent="0.2">
      <c r="A15" s="26">
        <f t="shared" si="0"/>
        <v>10</v>
      </c>
      <c r="B15" s="142">
        <v>321</v>
      </c>
      <c r="C15" s="143">
        <v>41</v>
      </c>
      <c r="D15" s="147"/>
      <c r="E15" s="142">
        <v>49</v>
      </c>
      <c r="F15" s="143">
        <v>304</v>
      </c>
      <c r="G15" s="177">
        <v>0.94699999999999995</v>
      </c>
      <c r="H15" s="26"/>
      <c r="I15" s="150" t="str">
        <f>IF(日誌!G21="","",(日誌!G21/B15)*100)</f>
        <v/>
      </c>
      <c r="J15" s="26"/>
    </row>
    <row r="16" spans="1:11" s="22" customFormat="1" x14ac:dyDescent="0.2">
      <c r="A16" s="26">
        <f t="shared" si="0"/>
        <v>11</v>
      </c>
      <c r="B16" s="142">
        <v>366</v>
      </c>
      <c r="C16" s="143">
        <v>44</v>
      </c>
      <c r="D16" s="147"/>
      <c r="E16" s="142">
        <v>54</v>
      </c>
      <c r="F16" s="143">
        <v>358</v>
      </c>
      <c r="G16" s="177">
        <v>0.97899999999999998</v>
      </c>
      <c r="H16" s="26"/>
      <c r="I16" s="150" t="str">
        <f>IF(日誌!G22="","",(日誌!G22/B16)*100)</f>
        <v/>
      </c>
      <c r="J16" s="26"/>
    </row>
    <row r="17" spans="1:10" s="22" customFormat="1" x14ac:dyDescent="0.2">
      <c r="A17" s="26">
        <f t="shared" si="0"/>
        <v>12</v>
      </c>
      <c r="B17" s="142">
        <v>414</v>
      </c>
      <c r="C17" s="143">
        <v>48</v>
      </c>
      <c r="D17" s="147"/>
      <c r="E17" s="142">
        <v>58</v>
      </c>
      <c r="F17" s="143">
        <v>416</v>
      </c>
      <c r="G17" s="177">
        <v>1.0069999999999999</v>
      </c>
      <c r="H17" s="26"/>
      <c r="I17" s="150" t="str">
        <f>IF(日誌!G23="","",(日誌!G23/B17)*100)</f>
        <v/>
      </c>
      <c r="J17" s="26"/>
    </row>
    <row r="18" spans="1:10" s="22" customFormat="1" x14ac:dyDescent="0.2">
      <c r="A18" s="26">
        <f t="shared" si="0"/>
        <v>13</v>
      </c>
      <c r="B18" s="142">
        <v>465</v>
      </c>
      <c r="C18" s="143">
        <v>51</v>
      </c>
      <c r="D18" s="147"/>
      <c r="E18" s="142">
        <v>63</v>
      </c>
      <c r="F18" s="143">
        <v>480</v>
      </c>
      <c r="G18" s="177">
        <v>1.0329999999999999</v>
      </c>
      <c r="H18" s="26"/>
      <c r="I18" s="150" t="str">
        <f>IF(日誌!G24="","",(日誌!G24/B18)*100)</f>
        <v/>
      </c>
      <c r="J18" s="26"/>
    </row>
    <row r="19" spans="1:10" s="22" customFormat="1" x14ac:dyDescent="0.2">
      <c r="A19" s="26">
        <f t="shared" si="0"/>
        <v>14</v>
      </c>
      <c r="B19" s="142">
        <v>519</v>
      </c>
      <c r="C19" s="143">
        <v>54</v>
      </c>
      <c r="D19" s="147">
        <v>44.46</v>
      </c>
      <c r="E19" s="142">
        <v>69</v>
      </c>
      <c r="F19" s="143">
        <v>548</v>
      </c>
      <c r="G19" s="177">
        <v>1.0569999999999999</v>
      </c>
      <c r="H19" s="26"/>
      <c r="I19" s="150" t="str">
        <f>IF(日誌!G25="","",(日誌!G25/B19)*100)</f>
        <v/>
      </c>
      <c r="J19" s="26"/>
    </row>
    <row r="20" spans="1:10" s="22" customFormat="1" x14ac:dyDescent="0.2">
      <c r="A20" s="29">
        <f t="shared" si="0"/>
        <v>15</v>
      </c>
      <c r="B20" s="144">
        <v>576</v>
      </c>
      <c r="C20" s="145">
        <v>58</v>
      </c>
      <c r="D20" s="148"/>
      <c r="E20" s="144">
        <v>74</v>
      </c>
      <c r="F20" s="145">
        <v>622</v>
      </c>
      <c r="G20" s="178">
        <v>1.08</v>
      </c>
      <c r="H20" s="26"/>
      <c r="I20" s="151" t="str">
        <f>IF(日誌!G26="","",(日誌!G26/B20)*100)</f>
        <v/>
      </c>
      <c r="J20" s="26"/>
    </row>
    <row r="21" spans="1:10" s="22" customFormat="1" x14ac:dyDescent="0.2">
      <c r="A21" s="26">
        <f t="shared" si="0"/>
        <v>16</v>
      </c>
      <c r="B21" s="142">
        <v>637</v>
      </c>
      <c r="C21" s="143">
        <v>61</v>
      </c>
      <c r="D21" s="147"/>
      <c r="E21" s="142">
        <v>79</v>
      </c>
      <c r="F21" s="143">
        <v>702</v>
      </c>
      <c r="G21" s="177">
        <v>1.101</v>
      </c>
      <c r="H21" s="26"/>
      <c r="I21" s="150" t="str">
        <f>IF(日誌!G27="","",(日誌!G27/B21)*100)</f>
        <v/>
      </c>
      <c r="J21" s="26"/>
    </row>
    <row r="22" spans="1:10" s="22" customFormat="1" x14ac:dyDescent="0.2">
      <c r="A22" s="26">
        <f t="shared" si="0"/>
        <v>17</v>
      </c>
      <c r="B22" s="142">
        <v>701</v>
      </c>
      <c r="C22" s="143">
        <v>64</v>
      </c>
      <c r="D22" s="147"/>
      <c r="E22" s="142">
        <v>85</v>
      </c>
      <c r="F22" s="143">
        <v>786</v>
      </c>
      <c r="G22" s="177">
        <v>1.1220000000000001</v>
      </c>
      <c r="H22" s="26"/>
      <c r="I22" s="150" t="str">
        <f>IF(日誌!G28="","",(日誌!G28/B22)*100)</f>
        <v/>
      </c>
      <c r="J22" s="26"/>
    </row>
    <row r="23" spans="1:10" s="22" customFormat="1" x14ac:dyDescent="0.2">
      <c r="A23" s="26">
        <f t="shared" si="0"/>
        <v>18</v>
      </c>
      <c r="B23" s="142">
        <v>768</v>
      </c>
      <c r="C23" s="143">
        <v>67</v>
      </c>
      <c r="D23" s="147"/>
      <c r="E23" s="142">
        <v>90</v>
      </c>
      <c r="F23" s="143">
        <v>877</v>
      </c>
      <c r="G23" s="177">
        <v>1.1419999999999999</v>
      </c>
      <c r="H23" s="26"/>
      <c r="I23" s="150" t="str">
        <f>IF(日誌!G29="","",(日誌!G29/B23)*100)</f>
        <v/>
      </c>
      <c r="J23" s="26"/>
    </row>
    <row r="24" spans="1:10" s="22" customFormat="1" x14ac:dyDescent="0.2">
      <c r="A24" s="26">
        <f t="shared" si="0"/>
        <v>19</v>
      </c>
      <c r="B24" s="142">
        <v>837</v>
      </c>
      <c r="C24" s="143">
        <v>70</v>
      </c>
      <c r="D24" s="147"/>
      <c r="E24" s="142">
        <v>96</v>
      </c>
      <c r="F24" s="143">
        <v>973</v>
      </c>
      <c r="G24" s="177">
        <v>1.1619999999999999</v>
      </c>
      <c r="H24" s="26"/>
      <c r="I24" s="150" t="str">
        <f>IF(日誌!G30="","",(日誌!G30/B24)*100)</f>
        <v/>
      </c>
      <c r="J24" s="26"/>
    </row>
    <row r="25" spans="1:10" s="22" customFormat="1" x14ac:dyDescent="0.2">
      <c r="A25" s="26">
        <f t="shared" si="0"/>
        <v>20</v>
      </c>
      <c r="B25" s="142">
        <v>910</v>
      </c>
      <c r="C25" s="143">
        <v>72</v>
      </c>
      <c r="D25" s="147"/>
      <c r="E25" s="142">
        <v>102</v>
      </c>
      <c r="F25" s="143">
        <v>1075</v>
      </c>
      <c r="G25" s="177">
        <v>1.1819999999999999</v>
      </c>
      <c r="H25" s="26"/>
      <c r="I25" s="150" t="str">
        <f>IF(日誌!G31="","",(日誌!G31/B25)*100)</f>
        <v/>
      </c>
      <c r="J25" s="26"/>
    </row>
    <row r="26" spans="1:10" s="22" customFormat="1" x14ac:dyDescent="0.2">
      <c r="A26" s="26">
        <f t="shared" si="0"/>
        <v>21</v>
      </c>
      <c r="B26" s="142">
        <v>985</v>
      </c>
      <c r="C26" s="143">
        <v>75</v>
      </c>
      <c r="D26" s="147">
        <v>66.55</v>
      </c>
      <c r="E26" s="142">
        <v>108</v>
      </c>
      <c r="F26" s="143">
        <v>1183</v>
      </c>
      <c r="G26" s="177">
        <v>1.2010000000000001</v>
      </c>
      <c r="H26" s="26"/>
      <c r="I26" s="150" t="str">
        <f>IF(日誌!G32="","",(日誌!G32/B26)*100)</f>
        <v/>
      </c>
      <c r="J26" s="26"/>
    </row>
    <row r="27" spans="1:10" s="22" customFormat="1" x14ac:dyDescent="0.2">
      <c r="A27" s="29">
        <f t="shared" si="0"/>
        <v>22</v>
      </c>
      <c r="B27" s="144">
        <v>1062</v>
      </c>
      <c r="C27" s="145">
        <v>78</v>
      </c>
      <c r="D27" s="148"/>
      <c r="E27" s="144">
        <v>114</v>
      </c>
      <c r="F27" s="145">
        <v>1297</v>
      </c>
      <c r="G27" s="178">
        <v>1.2210000000000001</v>
      </c>
      <c r="H27" s="26"/>
      <c r="I27" s="151" t="str">
        <f>IF(日誌!G33="","",(日誌!G33/B27)*100)</f>
        <v/>
      </c>
      <c r="J27" s="26"/>
    </row>
    <row r="28" spans="1:10" s="22" customFormat="1" x14ac:dyDescent="0.2">
      <c r="A28" s="26">
        <f t="shared" si="0"/>
        <v>23</v>
      </c>
      <c r="B28" s="142">
        <v>1142</v>
      </c>
      <c r="C28" s="143">
        <v>80</v>
      </c>
      <c r="D28" s="147"/>
      <c r="E28" s="142">
        <v>120</v>
      </c>
      <c r="F28" s="143">
        <v>1416</v>
      </c>
      <c r="G28" s="177">
        <v>1.24</v>
      </c>
      <c r="H28" s="26"/>
      <c r="I28" s="150" t="str">
        <f>IF(日誌!G34="","",(日誌!G34/B28)*100)</f>
        <v/>
      </c>
      <c r="J28" s="26"/>
    </row>
    <row r="29" spans="1:10" s="22" customFormat="1" x14ac:dyDescent="0.2">
      <c r="A29" s="26">
        <f t="shared" si="0"/>
        <v>24</v>
      </c>
      <c r="B29" s="142">
        <v>1225</v>
      </c>
      <c r="C29" s="143">
        <v>82</v>
      </c>
      <c r="D29" s="147"/>
      <c r="E29" s="142">
        <v>125</v>
      </c>
      <c r="F29" s="143">
        <v>1542</v>
      </c>
      <c r="G29" s="177">
        <v>1.2589999999999999</v>
      </c>
      <c r="H29" s="26"/>
      <c r="I29" s="150" t="str">
        <f>IF(日誌!G35="","",(日誌!G35/B29)*100)</f>
        <v/>
      </c>
      <c r="J29" s="26"/>
    </row>
    <row r="30" spans="1:10" s="22" customFormat="1" x14ac:dyDescent="0.2">
      <c r="A30" s="26">
        <f t="shared" si="0"/>
        <v>25</v>
      </c>
      <c r="B30" s="142">
        <v>1309</v>
      </c>
      <c r="C30" s="143">
        <v>84</v>
      </c>
      <c r="D30" s="147"/>
      <c r="E30" s="142">
        <v>131</v>
      </c>
      <c r="F30" s="143">
        <v>1673</v>
      </c>
      <c r="G30" s="177">
        <v>1.278</v>
      </c>
      <c r="H30" s="26"/>
      <c r="I30" s="150" t="str">
        <f>IF(日誌!G36="","",(日誌!G36/B30)*100)</f>
        <v/>
      </c>
      <c r="J30" s="26"/>
    </row>
    <row r="31" spans="1:10" s="22" customFormat="1" x14ac:dyDescent="0.2">
      <c r="A31" s="26">
        <f t="shared" si="0"/>
        <v>26</v>
      </c>
      <c r="B31" s="142">
        <v>1395</v>
      </c>
      <c r="C31" s="143">
        <v>86</v>
      </c>
      <c r="D31" s="147"/>
      <c r="E31" s="142">
        <v>137</v>
      </c>
      <c r="F31" s="143">
        <v>1810</v>
      </c>
      <c r="G31" s="177">
        <v>1.2969999999999999</v>
      </c>
      <c r="H31" s="26"/>
      <c r="I31" s="150" t="str">
        <f>IF(日誌!G37="","",(日誌!G37/B31)*100)</f>
        <v/>
      </c>
      <c r="J31" s="26"/>
    </row>
    <row r="32" spans="1:10" s="22" customFormat="1" x14ac:dyDescent="0.2">
      <c r="A32" s="26">
        <f t="shared" si="0"/>
        <v>27</v>
      </c>
      <c r="B32" s="142">
        <v>1483</v>
      </c>
      <c r="C32" s="143">
        <v>88</v>
      </c>
      <c r="D32" s="147"/>
      <c r="E32" s="142">
        <v>143</v>
      </c>
      <c r="F32" s="143">
        <v>1953</v>
      </c>
      <c r="G32" s="177">
        <v>1.3169999999999999</v>
      </c>
      <c r="H32" s="26"/>
      <c r="I32" s="150" t="str">
        <f>IF(日誌!G38="","",(日誌!G38/B32)*100)</f>
        <v/>
      </c>
      <c r="J32" s="26"/>
    </row>
    <row r="33" spans="1:10" s="22" customFormat="1" x14ac:dyDescent="0.2">
      <c r="A33" s="26">
        <f t="shared" si="0"/>
        <v>28</v>
      </c>
      <c r="B33" s="142">
        <v>1573</v>
      </c>
      <c r="C33" s="143">
        <v>90</v>
      </c>
      <c r="D33" s="147">
        <v>84.07</v>
      </c>
      <c r="E33" s="142">
        <v>149</v>
      </c>
      <c r="F33" s="143">
        <v>2102</v>
      </c>
      <c r="G33" s="177">
        <v>1.3360000000000001</v>
      </c>
      <c r="H33" s="26"/>
      <c r="I33" s="150" t="str">
        <f>IF(日誌!G39="","",(日誌!G39/B33)*100)</f>
        <v/>
      </c>
      <c r="J33" s="26"/>
    </row>
    <row r="34" spans="1:10" s="22" customFormat="1" x14ac:dyDescent="0.2">
      <c r="A34" s="29">
        <f t="shared" si="0"/>
        <v>29</v>
      </c>
      <c r="B34" s="144">
        <v>1664</v>
      </c>
      <c r="C34" s="145">
        <v>91</v>
      </c>
      <c r="D34" s="148"/>
      <c r="E34" s="144">
        <v>154</v>
      </c>
      <c r="F34" s="145">
        <v>2256</v>
      </c>
      <c r="G34" s="178">
        <v>1.355</v>
      </c>
      <c r="H34" s="26"/>
      <c r="I34" s="151" t="str">
        <f>IF(日誌!G40="","",(日誌!G40/B34)*100)</f>
        <v/>
      </c>
      <c r="J34" s="26"/>
    </row>
    <row r="35" spans="1:10" s="22" customFormat="1" x14ac:dyDescent="0.2">
      <c r="A35" s="26">
        <f t="shared" si="0"/>
        <v>30</v>
      </c>
      <c r="B35" s="142">
        <v>1757</v>
      </c>
      <c r="C35" s="143">
        <v>93</v>
      </c>
      <c r="D35" s="147"/>
      <c r="E35" s="142">
        <v>160</v>
      </c>
      <c r="F35" s="143">
        <v>2415</v>
      </c>
      <c r="G35" s="177">
        <v>1.375</v>
      </c>
      <c r="H35" s="26"/>
      <c r="I35" s="150" t="str">
        <f>IF(日誌!G41="","",(日誌!G41/B35)*100)</f>
        <v/>
      </c>
      <c r="J35" s="26"/>
    </row>
    <row r="36" spans="1:10" s="22" customFormat="1" x14ac:dyDescent="0.2">
      <c r="A36" s="26">
        <f t="shared" si="0"/>
        <v>31</v>
      </c>
      <c r="B36" s="142">
        <v>1851</v>
      </c>
      <c r="C36" s="143">
        <v>94</v>
      </c>
      <c r="D36" s="147"/>
      <c r="E36" s="142">
        <v>165</v>
      </c>
      <c r="F36" s="143">
        <v>2580</v>
      </c>
      <c r="G36" s="177">
        <v>1.3939999999999999</v>
      </c>
      <c r="H36" s="26"/>
      <c r="I36" s="150" t="str">
        <f>IF(日誌!G42="","",(日誌!G42/B36)*100)</f>
        <v/>
      </c>
      <c r="J36" s="26"/>
    </row>
    <row r="37" spans="1:10" s="22" customFormat="1" x14ac:dyDescent="0.2">
      <c r="A37" s="26">
        <f t="shared" si="0"/>
        <v>32</v>
      </c>
      <c r="B37" s="142">
        <v>1946</v>
      </c>
      <c r="C37" s="143">
        <v>95</v>
      </c>
      <c r="D37" s="147"/>
      <c r="E37" s="142">
        <v>170</v>
      </c>
      <c r="F37" s="143">
        <v>2750</v>
      </c>
      <c r="G37" s="177">
        <v>1.4139999999999999</v>
      </c>
      <c r="H37" s="26"/>
      <c r="I37" s="150" t="str">
        <f>IF(日誌!G43="","",(日誌!G43/B37)*100)</f>
        <v/>
      </c>
      <c r="J37" s="26"/>
    </row>
    <row r="38" spans="1:10" s="22" customFormat="1" x14ac:dyDescent="0.2">
      <c r="A38" s="26">
        <f t="shared" ref="A38:A75" si="1">A37+1</f>
        <v>33</v>
      </c>
      <c r="B38" s="142">
        <v>2041</v>
      </c>
      <c r="C38" s="143">
        <v>96</v>
      </c>
      <c r="D38" s="147"/>
      <c r="E38" s="142">
        <v>175</v>
      </c>
      <c r="F38" s="143">
        <v>2926</v>
      </c>
      <c r="G38" s="177">
        <v>1.4330000000000001</v>
      </c>
      <c r="H38" s="26"/>
      <c r="I38" s="150" t="str">
        <f>IF(日誌!G44="","",(日誌!G44/B38)*100)</f>
        <v/>
      </c>
      <c r="J38" s="26"/>
    </row>
    <row r="39" spans="1:10" s="22" customFormat="1" x14ac:dyDescent="0.2">
      <c r="A39" s="26">
        <f t="shared" si="1"/>
        <v>34</v>
      </c>
      <c r="B39" s="142">
        <v>2138</v>
      </c>
      <c r="C39" s="143">
        <v>96</v>
      </c>
      <c r="D39" s="147"/>
      <c r="E39" s="142">
        <v>180</v>
      </c>
      <c r="F39" s="143">
        <v>3106</v>
      </c>
      <c r="G39" s="177">
        <v>1.4530000000000001</v>
      </c>
      <c r="H39" s="26"/>
      <c r="I39" s="150" t="str">
        <f>IF(日誌!G45="","",(日誌!G45/B39)*100)</f>
        <v/>
      </c>
      <c r="J39" s="26"/>
    </row>
    <row r="40" spans="1:10" s="22" customFormat="1" x14ac:dyDescent="0.2">
      <c r="A40" s="26">
        <f t="shared" si="1"/>
        <v>35</v>
      </c>
      <c r="B40" s="142">
        <v>2235</v>
      </c>
      <c r="C40" s="143">
        <v>97</v>
      </c>
      <c r="D40" s="147">
        <v>94.47</v>
      </c>
      <c r="E40" s="142">
        <v>185</v>
      </c>
      <c r="F40" s="143">
        <v>3290</v>
      </c>
      <c r="G40" s="177">
        <v>1.4730000000000001</v>
      </c>
      <c r="H40" s="26"/>
      <c r="I40" s="150" t="str">
        <f>IF(日誌!G46="","",(日誌!G46/B40)*100)</f>
        <v/>
      </c>
      <c r="J40" s="26"/>
    </row>
    <row r="41" spans="1:10" s="22" customFormat="1" x14ac:dyDescent="0.2">
      <c r="A41" s="29">
        <f t="shared" si="1"/>
        <v>36</v>
      </c>
      <c r="B41" s="144">
        <v>2332</v>
      </c>
      <c r="C41" s="145">
        <v>97</v>
      </c>
      <c r="D41" s="148"/>
      <c r="E41" s="144">
        <v>189</v>
      </c>
      <c r="F41" s="145">
        <v>3480</v>
      </c>
      <c r="G41" s="178">
        <v>1.492</v>
      </c>
      <c r="H41" s="26"/>
      <c r="I41" s="151" t="str">
        <f>IF(日誌!G47="","",(日誌!G47/B41)*100)</f>
        <v/>
      </c>
      <c r="J41" s="26"/>
    </row>
    <row r="42" spans="1:10" s="22" customFormat="1" x14ac:dyDescent="0.2">
      <c r="A42" s="26">
        <f t="shared" si="1"/>
        <v>37</v>
      </c>
      <c r="B42" s="142">
        <v>2430</v>
      </c>
      <c r="C42" s="143">
        <v>98</v>
      </c>
      <c r="D42" s="147"/>
      <c r="E42" s="142">
        <v>194</v>
      </c>
      <c r="F42" s="143">
        <v>3674</v>
      </c>
      <c r="G42" s="177">
        <v>1.512</v>
      </c>
      <c r="H42" s="26"/>
      <c r="I42" s="150" t="str">
        <f>IF(日誌!G48="","",(日誌!G48/B42)*100)</f>
        <v/>
      </c>
      <c r="J42" s="26"/>
    </row>
    <row r="43" spans="1:10" s="22" customFormat="1" x14ac:dyDescent="0.2">
      <c r="A43" s="26">
        <f t="shared" si="1"/>
        <v>38</v>
      </c>
      <c r="B43" s="142">
        <v>2527</v>
      </c>
      <c r="C43" s="143">
        <v>98</v>
      </c>
      <c r="D43" s="147"/>
      <c r="E43" s="142">
        <v>198</v>
      </c>
      <c r="F43" s="143">
        <v>3872</v>
      </c>
      <c r="G43" s="177">
        <v>1.532</v>
      </c>
      <c r="H43" s="26"/>
      <c r="I43" s="150" t="str">
        <f>IF(日誌!G49="","",(日誌!G49/B43)*100)</f>
        <v/>
      </c>
      <c r="J43" s="26"/>
    </row>
    <row r="44" spans="1:10" s="22" customFormat="1" x14ac:dyDescent="0.2">
      <c r="A44" s="26">
        <f t="shared" si="1"/>
        <v>39</v>
      </c>
      <c r="B44" s="142">
        <v>2625</v>
      </c>
      <c r="C44" s="143">
        <v>98</v>
      </c>
      <c r="D44" s="147"/>
      <c r="E44" s="142">
        <v>202</v>
      </c>
      <c r="F44" s="143">
        <v>4074</v>
      </c>
      <c r="G44" s="177">
        <v>1.552</v>
      </c>
      <c r="H44" s="26"/>
      <c r="I44" s="150" t="str">
        <f>IF(日誌!G50="","",(日誌!G50/B44)*100)</f>
        <v/>
      </c>
      <c r="J44" s="26"/>
    </row>
    <row r="45" spans="1:10" s="22" customFormat="1" x14ac:dyDescent="0.2">
      <c r="A45" s="26">
        <f t="shared" si="1"/>
        <v>40</v>
      </c>
      <c r="B45" s="142">
        <v>2723</v>
      </c>
      <c r="C45" s="143">
        <v>98</v>
      </c>
      <c r="D45" s="147"/>
      <c r="E45" s="142">
        <v>206</v>
      </c>
      <c r="F45" s="143">
        <v>4279</v>
      </c>
      <c r="G45" s="177">
        <v>1.571</v>
      </c>
      <c r="H45" s="26"/>
      <c r="I45" s="150" t="str">
        <f>IF(日誌!G51="","",(日誌!G51/B45)*100)</f>
        <v/>
      </c>
      <c r="J45" s="26"/>
    </row>
    <row r="46" spans="1:10" s="22" customFormat="1" x14ac:dyDescent="0.2">
      <c r="A46" s="26">
        <f t="shared" si="1"/>
        <v>41</v>
      </c>
      <c r="B46" s="142">
        <v>2821</v>
      </c>
      <c r="C46" s="143">
        <v>98</v>
      </c>
      <c r="D46" s="147"/>
      <c r="E46" s="142">
        <v>209</v>
      </c>
      <c r="F46" s="143">
        <v>4489</v>
      </c>
      <c r="G46" s="177">
        <v>1.591</v>
      </c>
      <c r="H46" s="26"/>
      <c r="I46" s="150" t="str">
        <f>IF(日誌!G52="","",(日誌!G52/B46)*100)</f>
        <v/>
      </c>
      <c r="J46" s="26"/>
    </row>
    <row r="47" spans="1:10" s="22" customFormat="1" x14ac:dyDescent="0.2">
      <c r="A47" s="26">
        <f t="shared" si="1"/>
        <v>42</v>
      </c>
      <c r="B47" s="142">
        <v>2918</v>
      </c>
      <c r="C47" s="143">
        <v>97</v>
      </c>
      <c r="D47" s="147">
        <v>97.67</v>
      </c>
      <c r="E47" s="142">
        <v>213</v>
      </c>
      <c r="F47" s="143">
        <v>4702</v>
      </c>
      <c r="G47" s="177">
        <v>1.611</v>
      </c>
      <c r="H47" s="26"/>
      <c r="I47" s="150" t="str">
        <f>IF(日誌!G53="","",(日誌!G53/B47)*100)</f>
        <v/>
      </c>
      <c r="J47" s="26"/>
    </row>
    <row r="48" spans="1:10" s="22" customFormat="1" x14ac:dyDescent="0.2">
      <c r="A48" s="29">
        <f t="shared" si="1"/>
        <v>43</v>
      </c>
      <c r="B48" s="144">
        <v>3015</v>
      </c>
      <c r="C48" s="145">
        <v>97</v>
      </c>
      <c r="D48" s="148"/>
      <c r="E48" s="144">
        <v>216</v>
      </c>
      <c r="F48" s="145">
        <v>4918</v>
      </c>
      <c r="G48" s="178">
        <v>1.631</v>
      </c>
      <c r="H48" s="26"/>
      <c r="I48" s="151" t="str">
        <f>IF(日誌!G54="","",(日誌!G54/B48)*100)</f>
        <v/>
      </c>
      <c r="J48" s="26"/>
    </row>
    <row r="49" spans="1:10" s="22" customFormat="1" x14ac:dyDescent="0.2">
      <c r="A49" s="26">
        <f t="shared" si="1"/>
        <v>44</v>
      </c>
      <c r="B49" s="142">
        <v>3112</v>
      </c>
      <c r="C49" s="143">
        <v>96</v>
      </c>
      <c r="D49" s="147"/>
      <c r="E49" s="142">
        <v>219</v>
      </c>
      <c r="F49" s="143">
        <v>5137</v>
      </c>
      <c r="G49" s="177">
        <v>1.651</v>
      </c>
      <c r="H49" s="26"/>
      <c r="I49" s="150" t="str">
        <f>IF(日誌!G55="","",(日誌!G55/B49)*100)</f>
        <v/>
      </c>
      <c r="J49" s="26"/>
    </row>
    <row r="50" spans="1:10" s="22" customFormat="1" x14ac:dyDescent="0.2">
      <c r="A50" s="26">
        <f t="shared" si="1"/>
        <v>45</v>
      </c>
      <c r="B50" s="142">
        <v>3207</v>
      </c>
      <c r="C50" s="143">
        <v>96</v>
      </c>
      <c r="D50" s="147"/>
      <c r="E50" s="142">
        <v>222</v>
      </c>
      <c r="F50" s="143">
        <v>5359</v>
      </c>
      <c r="G50" s="177">
        <v>1.671</v>
      </c>
      <c r="H50" s="26"/>
      <c r="I50" s="150" t="str">
        <f>IF(日誌!G56="","",(日誌!G56/B50)*100)</f>
        <v/>
      </c>
      <c r="J50" s="26"/>
    </row>
    <row r="51" spans="1:10" s="22" customFormat="1" x14ac:dyDescent="0.2">
      <c r="A51" s="26">
        <f t="shared" si="1"/>
        <v>46</v>
      </c>
      <c r="B51" s="142">
        <v>3303</v>
      </c>
      <c r="C51" s="143">
        <v>95</v>
      </c>
      <c r="D51" s="147"/>
      <c r="E51" s="142">
        <v>224</v>
      </c>
      <c r="F51" s="143">
        <v>5583</v>
      </c>
      <c r="G51" s="177">
        <v>1.69</v>
      </c>
      <c r="H51" s="26"/>
      <c r="I51" s="150" t="str">
        <f>IF(日誌!G57="","",(日誌!G57/B51)*100)</f>
        <v/>
      </c>
      <c r="J51" s="26"/>
    </row>
    <row r="52" spans="1:10" s="22" customFormat="1" x14ac:dyDescent="0.2">
      <c r="A52" s="26">
        <f t="shared" si="1"/>
        <v>47</v>
      </c>
      <c r="B52" s="142">
        <v>3397</v>
      </c>
      <c r="C52" s="143">
        <v>94</v>
      </c>
      <c r="D52" s="147"/>
      <c r="E52" s="142">
        <v>227</v>
      </c>
      <c r="F52" s="143">
        <v>5810</v>
      </c>
      <c r="G52" s="177">
        <v>1.71</v>
      </c>
      <c r="H52" s="26"/>
      <c r="I52" s="150" t="str">
        <f>IF(日誌!G58="","",(日誌!G58/B52)*100)</f>
        <v/>
      </c>
      <c r="J52" s="26"/>
    </row>
    <row r="53" spans="1:10" s="22" customFormat="1" x14ac:dyDescent="0.2">
      <c r="A53" s="26">
        <f t="shared" si="1"/>
        <v>48</v>
      </c>
      <c r="B53" s="142">
        <v>3491</v>
      </c>
      <c r="C53" s="143">
        <v>94</v>
      </c>
      <c r="D53" s="147"/>
      <c r="E53" s="142">
        <v>229</v>
      </c>
      <c r="F53" s="143">
        <v>6039</v>
      </c>
      <c r="G53" s="177">
        <v>1.73</v>
      </c>
      <c r="H53" s="26"/>
      <c r="I53" s="150" t="str">
        <f>IF(日誌!G59="","",(日誌!G59/B53)*100)</f>
        <v/>
      </c>
      <c r="J53" s="26"/>
    </row>
    <row r="54" spans="1:10" s="22" customFormat="1" x14ac:dyDescent="0.2">
      <c r="A54" s="26">
        <f t="shared" si="1"/>
        <v>49</v>
      </c>
      <c r="B54" s="142">
        <v>3583</v>
      </c>
      <c r="C54" s="143">
        <v>93</v>
      </c>
      <c r="D54" s="147">
        <v>95.04</v>
      </c>
      <c r="E54" s="142">
        <v>231</v>
      </c>
      <c r="F54" s="143">
        <v>6270</v>
      </c>
      <c r="G54" s="177">
        <v>1.75</v>
      </c>
      <c r="H54" s="26"/>
      <c r="I54" s="150" t="str">
        <f>IF(日誌!G60="","",(日誌!G60/B54)*100)</f>
        <v/>
      </c>
      <c r="J54" s="26"/>
    </row>
    <row r="55" spans="1:10" s="22" customFormat="1" x14ac:dyDescent="0.2">
      <c r="A55" s="29">
        <f t="shared" si="1"/>
        <v>50</v>
      </c>
      <c r="B55" s="144">
        <v>3675</v>
      </c>
      <c r="C55" s="145">
        <v>92</v>
      </c>
      <c r="D55" s="148"/>
      <c r="E55" s="144">
        <v>233</v>
      </c>
      <c r="F55" s="145">
        <v>6503</v>
      </c>
      <c r="G55" s="178">
        <v>1.77</v>
      </c>
      <c r="H55" s="26"/>
      <c r="I55" s="151" t="str">
        <f>IF(日誌!G61="","",(日誌!G61/B55)*100)</f>
        <v/>
      </c>
      <c r="J55" s="26"/>
    </row>
    <row r="56" spans="1:10" s="22" customFormat="1" x14ac:dyDescent="0.2">
      <c r="A56" s="26">
        <f t="shared" si="1"/>
        <v>51</v>
      </c>
      <c r="B56" s="142">
        <v>3766</v>
      </c>
      <c r="C56" s="143">
        <v>91</v>
      </c>
      <c r="D56" s="147"/>
      <c r="E56" s="142">
        <v>235</v>
      </c>
      <c r="F56" s="143">
        <v>6738</v>
      </c>
      <c r="G56" s="177">
        <v>1.7889999999999999</v>
      </c>
      <c r="H56" s="26"/>
      <c r="I56" s="150" t="str">
        <f>IF(日誌!G62="","",(日誌!G62/B56)*100)</f>
        <v/>
      </c>
      <c r="J56" s="26"/>
    </row>
    <row r="57" spans="1:10" s="22" customFormat="1" x14ac:dyDescent="0.2">
      <c r="A57" s="26">
        <f t="shared" si="1"/>
        <v>52</v>
      </c>
      <c r="B57" s="142">
        <v>3856</v>
      </c>
      <c r="C57" s="143">
        <v>90</v>
      </c>
      <c r="D57" s="147"/>
      <c r="E57" s="142">
        <v>236</v>
      </c>
      <c r="F57" s="143">
        <v>6974</v>
      </c>
      <c r="G57" s="177">
        <v>1.8089999999999999</v>
      </c>
      <c r="H57" s="26"/>
      <c r="I57" s="150" t="str">
        <f>IF(日誌!G63="","",(日誌!G63/B57)*100)</f>
        <v/>
      </c>
      <c r="J57" s="26"/>
    </row>
    <row r="58" spans="1:10" s="22" customFormat="1" x14ac:dyDescent="0.2">
      <c r="A58" s="26">
        <f t="shared" si="1"/>
        <v>53</v>
      </c>
      <c r="B58" s="142">
        <v>3944</v>
      </c>
      <c r="C58" s="143">
        <v>89</v>
      </c>
      <c r="D58" s="147"/>
      <c r="E58" s="142">
        <v>238</v>
      </c>
      <c r="F58" s="143">
        <v>7212</v>
      </c>
      <c r="G58" s="177">
        <v>1.829</v>
      </c>
      <c r="H58" s="26"/>
      <c r="I58" s="150" t="str">
        <f>IF(日誌!G64="","",(日誌!G64/B58)*100)</f>
        <v/>
      </c>
      <c r="J58" s="26"/>
    </row>
    <row r="59" spans="1:10" s="22" customFormat="1" x14ac:dyDescent="0.2">
      <c r="A59" s="26">
        <f t="shared" si="1"/>
        <v>54</v>
      </c>
      <c r="B59" s="142">
        <v>4032</v>
      </c>
      <c r="C59" s="143">
        <v>87</v>
      </c>
      <c r="D59" s="147"/>
      <c r="E59" s="142">
        <v>239</v>
      </c>
      <c r="F59" s="143">
        <v>7451</v>
      </c>
      <c r="G59" s="177">
        <v>1.8480000000000001</v>
      </c>
      <c r="H59" s="26"/>
      <c r="I59" s="150" t="str">
        <f>IF(日誌!G65="","",(日誌!G65/B59)*100)</f>
        <v/>
      </c>
      <c r="J59" s="26"/>
    </row>
    <row r="60" spans="1:10" s="22" customFormat="1" x14ac:dyDescent="0.2">
      <c r="A60" s="26">
        <f t="shared" si="1"/>
        <v>55</v>
      </c>
      <c r="B60" s="142">
        <v>4118</v>
      </c>
      <c r="C60" s="143">
        <v>86</v>
      </c>
      <c r="D60" s="147"/>
      <c r="E60" s="142">
        <v>240</v>
      </c>
      <c r="F60" s="143">
        <v>7690</v>
      </c>
      <c r="G60" s="177">
        <v>1.8680000000000001</v>
      </c>
      <c r="H60" s="26"/>
      <c r="I60" s="150" t="str">
        <f>IF(日誌!G66="","",(日誌!G66/B60)*100)</f>
        <v/>
      </c>
      <c r="J60" s="26"/>
    </row>
    <row r="61" spans="1:10" s="22" customFormat="1" x14ac:dyDescent="0.2">
      <c r="A61" s="26">
        <f t="shared" si="1"/>
        <v>56</v>
      </c>
      <c r="B61" s="142">
        <v>4203</v>
      </c>
      <c r="C61" s="143">
        <v>85</v>
      </c>
      <c r="D61" s="147">
        <v>88.47</v>
      </c>
      <c r="E61" s="142">
        <v>241</v>
      </c>
      <c r="F61" s="143">
        <v>7931</v>
      </c>
      <c r="G61" s="177">
        <v>1.887</v>
      </c>
      <c r="H61" s="26"/>
      <c r="I61" s="150" t="str">
        <f>IF(日誌!G67="","",(日誌!G67/B61)*100)</f>
        <v/>
      </c>
      <c r="J61" s="26"/>
    </row>
    <row r="62" spans="1:10" s="22" customFormat="1" x14ac:dyDescent="0.2">
      <c r="A62" s="29">
        <f t="shared" si="1"/>
        <v>57</v>
      </c>
      <c r="B62" s="144">
        <v>4286</v>
      </c>
      <c r="C62" s="145">
        <v>84</v>
      </c>
      <c r="D62" s="148"/>
      <c r="E62" s="144">
        <v>241</v>
      </c>
      <c r="F62" s="145">
        <v>8172</v>
      </c>
      <c r="G62" s="178">
        <v>1.907</v>
      </c>
      <c r="H62" s="26"/>
      <c r="I62" s="151" t="str">
        <f>IF(日誌!G68="","",(日誌!G68/B62)*100)</f>
        <v/>
      </c>
      <c r="J62" s="26"/>
    </row>
    <row r="63" spans="1:10" s="22" customFormat="1" x14ac:dyDescent="0.2">
      <c r="A63" s="26">
        <f t="shared" si="1"/>
        <v>58</v>
      </c>
      <c r="B63" s="142">
        <v>4369</v>
      </c>
      <c r="C63" s="143">
        <v>82</v>
      </c>
      <c r="D63" s="147"/>
      <c r="E63" s="142">
        <v>242</v>
      </c>
      <c r="F63" s="143">
        <v>8414</v>
      </c>
      <c r="G63" s="177">
        <v>1.9259999999999999</v>
      </c>
      <c r="H63" s="26"/>
      <c r="I63" s="150" t="str">
        <f>IF(日誌!G69="","",(日誌!G69/B63)*100)</f>
        <v/>
      </c>
      <c r="J63" s="26"/>
    </row>
    <row r="64" spans="1:10" s="22" customFormat="1" x14ac:dyDescent="0.2">
      <c r="A64" s="26">
        <f t="shared" si="1"/>
        <v>59</v>
      </c>
      <c r="B64" s="142">
        <v>4450</v>
      </c>
      <c r="C64" s="143">
        <v>81</v>
      </c>
      <c r="D64" s="147"/>
      <c r="E64" s="142">
        <v>242</v>
      </c>
      <c r="F64" s="143">
        <v>8656</v>
      </c>
      <c r="G64" s="177">
        <v>1.9450000000000001</v>
      </c>
      <c r="H64" s="26"/>
      <c r="I64" s="150" t="str">
        <f>IF(日誌!G70="","",(日誌!G70/B64)*100)</f>
        <v/>
      </c>
      <c r="J64" s="26"/>
    </row>
    <row r="65" spans="1:10" s="22" customFormat="1" x14ac:dyDescent="0.2">
      <c r="A65" s="26">
        <f t="shared" si="1"/>
        <v>60</v>
      </c>
      <c r="B65" s="142">
        <v>4530</v>
      </c>
      <c r="C65" s="143">
        <v>80</v>
      </c>
      <c r="D65" s="147"/>
      <c r="E65" s="142">
        <v>242</v>
      </c>
      <c r="F65" s="143">
        <v>8898</v>
      </c>
      <c r="G65" s="177">
        <v>1.9650000000000001</v>
      </c>
      <c r="H65" s="26"/>
      <c r="I65" s="150" t="str">
        <f>IF(日誌!G71="","",(日誌!G71/B65)*100)</f>
        <v/>
      </c>
      <c r="J65" s="26"/>
    </row>
    <row r="66" spans="1:10" s="22" customFormat="1" x14ac:dyDescent="0.2">
      <c r="A66" s="26">
        <f t="shared" si="1"/>
        <v>61</v>
      </c>
      <c r="B66" s="142">
        <v>4608</v>
      </c>
      <c r="C66" s="143">
        <v>78</v>
      </c>
      <c r="D66" s="147"/>
      <c r="E66" s="142">
        <v>242</v>
      </c>
      <c r="F66" s="143">
        <v>9141</v>
      </c>
      <c r="G66" s="177">
        <v>1.984</v>
      </c>
      <c r="H66" s="26"/>
      <c r="I66" s="150" t="str">
        <f>IF(日誌!G72="","",(日誌!G72/B66)*100)</f>
        <v/>
      </c>
      <c r="J66" s="26"/>
    </row>
    <row r="67" spans="1:10" s="22" customFormat="1" x14ac:dyDescent="0.2">
      <c r="A67" s="26">
        <f t="shared" si="1"/>
        <v>62</v>
      </c>
      <c r="B67" s="142">
        <v>4685</v>
      </c>
      <c r="C67" s="143">
        <v>77</v>
      </c>
      <c r="D67" s="147"/>
      <c r="E67" s="142">
        <v>242</v>
      </c>
      <c r="F67" s="143">
        <v>9383</v>
      </c>
      <c r="G67" s="177">
        <v>2.0030000000000001</v>
      </c>
      <c r="H67" s="26"/>
      <c r="I67" s="150" t="str">
        <f>IF(日誌!G73="","",(日誌!G73/B67)*100)</f>
        <v/>
      </c>
      <c r="J67" s="26"/>
    </row>
    <row r="68" spans="1:10" s="22" customFormat="1" x14ac:dyDescent="0.2">
      <c r="A68" s="171">
        <f t="shared" si="1"/>
        <v>63</v>
      </c>
      <c r="B68" s="172">
        <v>4760</v>
      </c>
      <c r="C68" s="173">
        <v>76</v>
      </c>
      <c r="D68" s="174">
        <v>79.66</v>
      </c>
      <c r="E68" s="172">
        <v>242</v>
      </c>
      <c r="F68" s="173">
        <v>9625</v>
      </c>
      <c r="G68" s="179">
        <v>2.0219999999999998</v>
      </c>
      <c r="H68" s="26"/>
      <c r="I68" s="175"/>
      <c r="J68" s="26"/>
    </row>
    <row r="69" spans="1:10" s="22" customFormat="1" x14ac:dyDescent="0.2">
      <c r="A69" s="26">
        <f t="shared" si="1"/>
        <v>64</v>
      </c>
      <c r="B69" s="142">
        <v>4835</v>
      </c>
      <c r="C69" s="143">
        <v>74</v>
      </c>
      <c r="D69" s="147"/>
      <c r="E69" s="142">
        <v>242</v>
      </c>
      <c r="F69" s="143">
        <v>9867</v>
      </c>
      <c r="G69" s="177">
        <v>2.0409999999999999</v>
      </c>
      <c r="H69" s="26"/>
      <c r="I69" s="150"/>
      <c r="J69" s="26"/>
    </row>
    <row r="70" spans="1:10" s="22" customFormat="1" x14ac:dyDescent="0.2">
      <c r="A70" s="26">
        <f t="shared" si="1"/>
        <v>65</v>
      </c>
      <c r="B70" s="142">
        <v>4907</v>
      </c>
      <c r="C70" s="143">
        <v>73</v>
      </c>
      <c r="D70" s="147"/>
      <c r="E70" s="142">
        <v>242</v>
      </c>
      <c r="F70" s="143">
        <v>10109</v>
      </c>
      <c r="G70" s="177">
        <v>2.06</v>
      </c>
      <c r="H70" s="26"/>
      <c r="I70" s="150"/>
      <c r="J70" s="26"/>
    </row>
    <row r="71" spans="1:10" s="22" customFormat="1" x14ac:dyDescent="0.2">
      <c r="A71" s="26">
        <f t="shared" si="1"/>
        <v>66</v>
      </c>
      <c r="B71" s="142">
        <v>4979</v>
      </c>
      <c r="C71" s="143">
        <v>71</v>
      </c>
      <c r="D71" s="147"/>
      <c r="E71" s="142">
        <v>241</v>
      </c>
      <c r="F71" s="143">
        <v>10350</v>
      </c>
      <c r="G71" s="177">
        <v>2.0790000000000002</v>
      </c>
      <c r="H71" s="26"/>
      <c r="I71" s="150"/>
      <c r="J71" s="26"/>
    </row>
    <row r="72" spans="1:10" s="22" customFormat="1" x14ac:dyDescent="0.2">
      <c r="A72" s="26">
        <f t="shared" si="1"/>
        <v>67</v>
      </c>
      <c r="B72" s="142">
        <v>5049</v>
      </c>
      <c r="C72" s="143">
        <v>70</v>
      </c>
      <c r="D72" s="147"/>
      <c r="E72" s="142">
        <v>240</v>
      </c>
      <c r="F72" s="143">
        <v>10590</v>
      </c>
      <c r="G72" s="177">
        <v>2.0979999999999999</v>
      </c>
      <c r="H72" s="26"/>
      <c r="I72" s="150"/>
      <c r="J72" s="26"/>
    </row>
    <row r="73" spans="1:10" s="22" customFormat="1" x14ac:dyDescent="0.2">
      <c r="A73" s="26">
        <f t="shared" si="1"/>
        <v>68</v>
      </c>
      <c r="B73" s="142">
        <v>5117</v>
      </c>
      <c r="C73" s="143">
        <v>69</v>
      </c>
      <c r="D73" s="147"/>
      <c r="E73" s="142">
        <v>240</v>
      </c>
      <c r="F73" s="143">
        <v>10830</v>
      </c>
      <c r="G73" s="177">
        <v>2.1160000000000001</v>
      </c>
      <c r="H73" s="26"/>
      <c r="I73" s="150"/>
      <c r="J73" s="26"/>
    </row>
    <row r="74" spans="1:10" s="22" customFormat="1" x14ac:dyDescent="0.2">
      <c r="A74" s="26">
        <f t="shared" si="1"/>
        <v>69</v>
      </c>
      <c r="B74" s="142">
        <v>5184</v>
      </c>
      <c r="C74" s="143">
        <v>67</v>
      </c>
      <c r="D74" s="147"/>
      <c r="E74" s="142">
        <v>239</v>
      </c>
      <c r="F74" s="143">
        <v>11069</v>
      </c>
      <c r="G74" s="177">
        <v>2.1349999999999998</v>
      </c>
      <c r="H74" s="26"/>
      <c r="I74" s="150"/>
      <c r="J74" s="26"/>
    </row>
    <row r="75" spans="1:10" s="22" customFormat="1" ht="14.5" thickBot="1" x14ac:dyDescent="0.25">
      <c r="A75" s="26">
        <f t="shared" si="1"/>
        <v>70</v>
      </c>
      <c r="B75" s="142">
        <v>5250</v>
      </c>
      <c r="C75" s="143">
        <v>66</v>
      </c>
      <c r="D75" s="147">
        <v>69.98</v>
      </c>
      <c r="E75" s="142">
        <v>238</v>
      </c>
      <c r="F75" s="143">
        <v>11307</v>
      </c>
      <c r="G75" s="177">
        <v>2.1539999999999999</v>
      </c>
      <c r="H75" s="26"/>
      <c r="I75" s="150"/>
      <c r="J75" s="26"/>
    </row>
    <row r="76" spans="1:10" s="22" customFormat="1" x14ac:dyDescent="0.2">
      <c r="A76" s="37"/>
      <c r="B76" s="37"/>
      <c r="C76" s="37"/>
      <c r="D76" s="37"/>
      <c r="E76" s="37"/>
      <c r="F76" s="37"/>
      <c r="G76" s="37"/>
      <c r="H76" s="21"/>
      <c r="I76" s="37"/>
      <c r="J76" s="21"/>
    </row>
    <row r="77" spans="1:10" x14ac:dyDescent="0.2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10" x14ac:dyDescent="0.2">
      <c r="A78" s="189"/>
      <c r="B78" s="189"/>
      <c r="C78" s="189"/>
      <c r="D78" s="189"/>
      <c r="E78" s="189"/>
      <c r="F78" s="189"/>
      <c r="G78" s="189"/>
      <c r="H78" s="189"/>
      <c r="I78" s="189"/>
    </row>
    <row r="79" spans="1:10" x14ac:dyDescent="0.2">
      <c r="A79" s="190"/>
      <c r="B79" s="190"/>
      <c r="C79" s="190"/>
      <c r="D79" s="190"/>
      <c r="E79" s="190"/>
      <c r="F79" s="190"/>
      <c r="G79" s="190"/>
      <c r="H79" s="190"/>
      <c r="I79" s="190"/>
    </row>
    <row r="81" spans="1:4" ht="15.5" x14ac:dyDescent="0.35">
      <c r="A81" s="191" t="s">
        <v>85</v>
      </c>
      <c r="B81" s="192"/>
      <c r="C81" s="156" t="s">
        <v>86</v>
      </c>
      <c r="D81" s="33"/>
    </row>
  </sheetData>
  <sheetProtection algorithmName="SHA-512" hashValue="ObS2y2Z/aHu3rn3O99qeIPfbT5ezopo0S/TBRa+9vi1HGZIrFzHpnat2dBHc3ow9MNi/RgUGg/kg6hh7N8XMzw==" saltValue="W61tuBoUsjyWGPPvI9uj0A==" spinCount="100000" sheet="1" objects="1" scenarios="1"/>
  <mergeCells count="2">
    <mergeCell ref="A77:I79"/>
    <mergeCell ref="A81:B81"/>
  </mergeCells>
  <phoneticPr fontId="5"/>
  <pageMargins left="0.5" right="0.5" top="0.5" bottom="0.5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基本登録</vt:lpstr>
      <vt:lpstr>日誌</vt:lpstr>
      <vt:lpstr>グラフ</vt:lpstr>
      <vt:lpstr>成績指標</vt:lpstr>
      <vt:lpstr>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KAWAI YASUNORI-NCH</cp:lastModifiedBy>
  <cp:lastPrinted>2002-09-06T23:18:42Z</cp:lastPrinted>
  <dcterms:created xsi:type="dcterms:W3CDTF">2005-06-28T05:34:34Z</dcterms:created>
  <dcterms:modified xsi:type="dcterms:W3CDTF">2020-07-01T05:21:35Z</dcterms:modified>
</cp:coreProperties>
</file>